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260" windowWidth="14655" windowHeight="4320" tabRatio="710" activeTab="0"/>
  </bookViews>
  <sheets>
    <sheet name="500A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<sst xmlns="http://schemas.openxmlformats.org/spreadsheetml/2006/main" count="73" uniqueCount="63">
  <si>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規格</t>
  </si>
  <si>
    <t>外径</t>
  </si>
  <si>
    <t>肉厚</t>
  </si>
  <si>
    <t>基礎支持角</t>
  </si>
  <si>
    <t>施工方法</t>
  </si>
  <si>
    <t>自動車重量</t>
  </si>
  <si>
    <t>自動車台数</t>
  </si>
  <si>
    <t>内面塗装種類</t>
  </si>
  <si>
    <t>塗料</t>
  </si>
  <si>
    <t>モルタル</t>
  </si>
  <si>
    <t>規格記号</t>
  </si>
  <si>
    <t>SGP</t>
  </si>
  <si>
    <t>STPG370</t>
  </si>
  <si>
    <t>STPG410</t>
  </si>
  <si>
    <t>素堀</t>
  </si>
  <si>
    <t>許容変形率％</t>
  </si>
  <si>
    <t>許容応力度kg/cm2</t>
  </si>
  <si>
    <t>SGP,STPG370,STPG410のいずれかを半角で記入</t>
  </si>
  <si>
    <t>実外径を半角で記入</t>
  </si>
  <si>
    <t>実肉厚を半角で記入</t>
  </si>
  <si>
    <t>60,90,120,150のいずれかを半角で記入
通常90</t>
  </si>
  <si>
    <t>矢板、素堀のいずれかを全角で記入
矢板が安全サイド</t>
  </si>
  <si>
    <t>自動車荷重（トン）を半角で記入
通常20もしくは25ﾄﾝ</t>
  </si>
  <si>
    <t>半角で記入
通常２台</t>
  </si>
  <si>
    <t>塗料かモルタルを全角で記入
ライニング鋼管の場合は塗料</t>
  </si>
  <si>
    <t>土被りＨ</t>
  </si>
  <si>
    <t>土の単位体積重量γｓ</t>
  </si>
  <si>
    <t>溝型の土圧係数Ｃｄ</t>
  </si>
  <si>
    <t>ランキンの土圧係数Ｋ</t>
  </si>
  <si>
    <t>埋戻し土の内部摩擦角φ</t>
  </si>
  <si>
    <t>埋戻し土／溝側面摩擦角φ'</t>
  </si>
  <si>
    <t>埋戻し土/溝側壁摩擦係数μ'</t>
  </si>
  <si>
    <t>管頂部における溝幅Ｂ</t>
  </si>
  <si>
    <t>鉛直土荷重強度
Wb1</t>
  </si>
  <si>
    <t>鉛直土荷重強度
Wb2</t>
  </si>
  <si>
    <t>鉛直土荷重Wv</t>
  </si>
  <si>
    <t>自動車荷重Wt</t>
  </si>
  <si>
    <t>変形量ΔＸ</t>
  </si>
  <si>
    <t>変形率</t>
  </si>
  <si>
    <t>曲げ応力度
σb</t>
  </si>
  <si>
    <t>判定</t>
  </si>
  <si>
    <t>管実外径</t>
  </si>
  <si>
    <t>管呼径
A</t>
  </si>
  <si>
    <t>管頂部溝幅
Ｂcm</t>
  </si>
  <si>
    <t>支持角（゜）</t>
  </si>
  <si>
    <t>Ｋｂ</t>
  </si>
  <si>
    <t>Ｋｘ</t>
  </si>
  <si>
    <t>0.061Ｋｂ-0.083Ｋｘ</t>
  </si>
  <si>
    <t>反発力Ｅ’</t>
  </si>
  <si>
    <t>cm</t>
  </si>
  <si>
    <t>ｋｇ/ｃｍ３</t>
  </si>
  <si>
    <t>゜</t>
  </si>
  <si>
    <t>(H&lt;=200)</t>
  </si>
  <si>
    <t>(H&gt;200)</t>
  </si>
  <si>
    <t>kg/cm2</t>
  </si>
  <si>
    <t>％</t>
  </si>
  <si>
    <t>ｋｇ／ｃｍ2</t>
  </si>
  <si>
    <t>素掘</t>
  </si>
  <si>
    <t>矢板</t>
  </si>
  <si>
    <t>30,15いずれかを半角で記入
通常15</t>
  </si>
  <si>
    <t>　　土被り高さＨ計算結果表</t>
  </si>
  <si>
    <t>※数値は半角で入力</t>
  </si>
  <si>
    <t>500A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</si>
</sst>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8">
    <font>
      <sz val="12"/>
      <name val="中ゴシック体"/>
      <family val="1"/>
    </font>
    <font>
      <b/>
      <sz val="12"/>
      <name val="中ゴシック体"/>
      <family val="1"/>
    </font>
    <font>
      <i/>
      <sz val="12"/>
      <name val="中ゴシック体"/>
      <family val="1"/>
    </font>
    <font>
      <b/>
      <i/>
      <sz val="12"/>
      <name val="中ゴシック体"/>
      <family val="3"/>
    </font>
    <font>
      <sz val="12"/>
      <name val="細明朝体"/>
      <family val="1"/>
    </font>
    <font>
      <sz val="9"/>
      <name val="ＭＳ Ｐ明朝"/>
      <family val="1"/>
    </font>
    <font>
      <sz val="12"/>
      <name val="ＭＳ Ｐ明朝"/>
      <family val="1"/>
    </font>
    <font>
      <sz val="6"/>
      <name val="中ゴシック体"/>
      <family val="1"/>
    </font>
    <font>
      <sz val="9"/>
      <name val="HG丸ｺﾞｼｯｸM-PRO"/>
      <family val="3"/>
    </font>
    <font>
      <sz val="12"/>
      <name val="HG丸ｺﾞｼｯｸM-PRO"/>
      <family val="3"/>
    </font>
    <font>
      <b/>
      <sz val="20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4"/>
      <color indexed="10"/>
      <name val="HG丸ｺﾞｼｯｸM-PRO"/>
      <family val="3"/>
    </font>
    <font>
      <sz val="9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9"/>
      <color indexed="10"/>
      <name val="ＭＳ Ｐ明朝"/>
      <family val="1"/>
    </font>
    <font>
      <b/>
      <sz val="9"/>
      <color indexed="10"/>
      <name val="HG丸ｺﾞｼｯｸM-PRO"/>
      <family val="3"/>
    </font>
    <font>
      <b/>
      <sz val="24"/>
      <color indexed="10"/>
      <name val="ＭＳ Ｐゴシック"/>
      <family val="3"/>
    </font>
    <font>
      <sz val="14"/>
      <name val="中ゴシック体"/>
      <family val="1"/>
    </font>
    <font>
      <sz val="14"/>
      <name val="ＭＳ Ｐ明朝"/>
      <family val="1"/>
    </font>
    <font>
      <b/>
      <sz val="14"/>
      <name val="HG丸ｺﾞｼｯｸM-PRO"/>
      <family val="3"/>
    </font>
    <font>
      <b/>
      <sz val="14"/>
      <color indexed="14"/>
      <name val="中ゴシック体"/>
      <family val="1"/>
    </font>
    <font>
      <b/>
      <sz val="24"/>
      <name val="HG丸ｺﾞｼｯｸM-PRO"/>
      <family val="3"/>
    </font>
    <font>
      <u val="single"/>
      <sz val="9"/>
      <color indexed="12"/>
      <name val="中ゴシック体"/>
      <family val="1"/>
    </font>
    <font>
      <u val="single"/>
      <sz val="9"/>
      <color indexed="36"/>
      <name val="中ゴシック体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0" fontId="5" fillId="0" borderId="5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177" fontId="5" fillId="0" borderId="1" xfId="0" applyNumberFormat="1" applyFont="1" applyBorder="1" applyAlignment="1">
      <alignment/>
    </xf>
    <xf numFmtId="177" fontId="5" fillId="0" borderId="1" xfId="0" applyNumberFormat="1" applyFont="1" applyBorder="1" applyAlignment="1">
      <alignment vertical="top" wrapText="1"/>
    </xf>
    <xf numFmtId="176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/>
    </xf>
    <xf numFmtId="0" fontId="10" fillId="0" borderId="0" xfId="0" applyFont="1" applyAlignment="1">
      <alignment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2" fillId="0" borderId="1" xfId="0" applyFont="1" applyBorder="1" applyAlignment="1">
      <alignment/>
    </xf>
    <xf numFmtId="177" fontId="12" fillId="0" borderId="1" xfId="0" applyNumberFormat="1" applyFont="1" applyBorder="1" applyAlignment="1">
      <alignment/>
    </xf>
    <xf numFmtId="177" fontId="12" fillId="0" borderId="1" xfId="0" applyNumberFormat="1" applyFont="1" applyBorder="1" applyAlignment="1">
      <alignment vertical="top" wrapText="1"/>
    </xf>
    <xf numFmtId="176" fontId="12" fillId="0" borderId="1" xfId="0" applyNumberFormat="1" applyFont="1" applyBorder="1" applyAlignment="1">
      <alignment/>
    </xf>
    <xf numFmtId="176" fontId="13" fillId="0" borderId="1" xfId="0" applyNumberFormat="1" applyFont="1" applyBorder="1" applyAlignment="1">
      <alignment/>
    </xf>
    <xf numFmtId="2" fontId="12" fillId="0" borderId="1" xfId="0" applyNumberFormat="1" applyFont="1" applyBorder="1" applyAlignment="1">
      <alignment/>
    </xf>
    <xf numFmtId="2" fontId="12" fillId="0" borderId="9" xfId="0" applyNumberFormat="1" applyFont="1" applyBorder="1" applyAlignment="1">
      <alignment/>
    </xf>
    <xf numFmtId="1" fontId="12" fillId="0" borderId="9" xfId="0" applyNumberFormat="1" applyFont="1" applyBorder="1" applyAlignment="1">
      <alignment/>
    </xf>
    <xf numFmtId="0" fontId="12" fillId="0" borderId="0" xfId="0" applyFont="1" applyAlignment="1">
      <alignment/>
    </xf>
    <xf numFmtId="1" fontId="12" fillId="0" borderId="1" xfId="0" applyNumberFormat="1" applyFont="1" applyBorder="1" applyAlignment="1">
      <alignment/>
    </xf>
    <xf numFmtId="176" fontId="12" fillId="0" borderId="2" xfId="0" applyNumberFormat="1" applyFont="1" applyBorder="1" applyAlignment="1">
      <alignment/>
    </xf>
    <xf numFmtId="0" fontId="14" fillId="0" borderId="7" xfId="0" applyFont="1" applyFill="1" applyBorder="1" applyAlignment="1">
      <alignment horizontal="center" vertical="top"/>
    </xf>
    <xf numFmtId="0" fontId="15" fillId="0" borderId="8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top" wrapText="1"/>
    </xf>
    <xf numFmtId="0" fontId="19" fillId="3" borderId="7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right"/>
    </xf>
    <xf numFmtId="0" fontId="17" fillId="3" borderId="1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Continuous" vertical="center"/>
    </xf>
    <xf numFmtId="0" fontId="22" fillId="0" borderId="3" xfId="0" applyFont="1" applyBorder="1" applyAlignment="1">
      <alignment horizontal="centerContinuous"/>
    </xf>
    <xf numFmtId="0" fontId="23" fillId="4" borderId="9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276225</xdr:rowOff>
    </xdr:from>
    <xdr:to>
      <xdr:col>12</xdr:col>
      <xdr:colOff>466725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9210675" y="276225"/>
          <a:ext cx="3295650" cy="752475"/>
        </a:xfrm>
        <a:prstGeom prst="wedgeEllipseCallout">
          <a:avLst>
            <a:gd name="adj1" fmla="val 129708"/>
            <a:gd name="adj2" fmla="val 136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判定結果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="75" zoomScaleNormal="75" workbookViewId="0" topLeftCell="A1">
      <selection activeCell="O3" sqref="O3"/>
    </sheetView>
  </sheetViews>
  <sheetFormatPr defaultColWidth="8.796875" defaultRowHeight="15"/>
  <cols>
    <col min="1" max="1" width="14.19921875" style="0" customWidth="1"/>
    <col min="2" max="4" width="11" style="0" customWidth="1"/>
    <col min="5" max="13" width="9.8984375" style="0" customWidth="1"/>
    <col min="14" max="14" width="8.69921875" style="0" customWidth="1"/>
    <col min="15" max="16" width="9.09765625" style="0" customWidth="1"/>
    <col min="17" max="17" width="8.5" style="0" customWidth="1"/>
    <col min="18" max="19" width="8.19921875" style="0" customWidth="1"/>
    <col min="20" max="16384" width="11" style="0" customWidth="1"/>
  </cols>
  <sheetData>
    <row r="1" spans="1:7" ht="30" customHeight="1" thickBot="1">
      <c r="A1" s="62" t="s">
        <v>62</v>
      </c>
      <c r="B1" s="29" t="s">
        <v>60</v>
      </c>
      <c r="G1" s="61" t="s">
        <v>61</v>
      </c>
    </row>
    <row r="2" spans="1:50" ht="15" thickBot="1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8" t="s">
        <v>6</v>
      </c>
      <c r="H2" s="48" t="s">
        <v>7</v>
      </c>
      <c r="R2" s="2"/>
      <c r="S2" s="2"/>
      <c r="U2" s="3" t="s">
        <v>7</v>
      </c>
      <c r="V2" s="3" t="s">
        <v>8</v>
      </c>
      <c r="W2" s="3" t="s">
        <v>9</v>
      </c>
      <c r="X2" s="4" t="s">
        <v>10</v>
      </c>
      <c r="Y2" s="5"/>
      <c r="Z2" s="3" t="s">
        <v>11</v>
      </c>
      <c r="AA2" s="3" t="s">
        <v>12</v>
      </c>
      <c r="AB2" s="3" t="s">
        <v>13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s="55" customFormat="1" ht="18" thickBot="1">
      <c r="A3" s="60" t="s">
        <v>11</v>
      </c>
      <c r="B3" s="60">
        <v>508</v>
      </c>
      <c r="C3" s="60">
        <v>7.9</v>
      </c>
      <c r="D3" s="60">
        <v>90</v>
      </c>
      <c r="E3" s="60" t="s">
        <v>14</v>
      </c>
      <c r="F3" s="60">
        <v>20</v>
      </c>
      <c r="G3" s="60">
        <v>2</v>
      </c>
      <c r="H3" s="60" t="s">
        <v>8</v>
      </c>
      <c r="R3" s="56"/>
      <c r="S3" s="56"/>
      <c r="U3" s="57" t="s">
        <v>15</v>
      </c>
      <c r="V3" s="57">
        <v>5</v>
      </c>
      <c r="W3" s="57">
        <v>3</v>
      </c>
      <c r="X3" s="58" t="s">
        <v>16</v>
      </c>
      <c r="Y3" s="59"/>
      <c r="Z3" s="57">
        <v>1000</v>
      </c>
      <c r="AA3" s="57">
        <v>1250</v>
      </c>
      <c r="AB3" s="57">
        <v>1400</v>
      </c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</row>
    <row r="4" spans="1:50" s="1" customFormat="1" ht="58.5" customHeight="1" thickBot="1">
      <c r="A4" s="49" t="s">
        <v>17</v>
      </c>
      <c r="B4" s="49" t="s">
        <v>18</v>
      </c>
      <c r="C4" s="49" t="s">
        <v>19</v>
      </c>
      <c r="D4" s="49" t="s">
        <v>20</v>
      </c>
      <c r="E4" s="49" t="s">
        <v>21</v>
      </c>
      <c r="F4" s="49" t="s">
        <v>22</v>
      </c>
      <c r="G4" s="49" t="s">
        <v>23</v>
      </c>
      <c r="H4" s="49" t="s">
        <v>24</v>
      </c>
      <c r="I4" s="6"/>
      <c r="J4" s="6"/>
      <c r="K4" s="6"/>
      <c r="L4" s="6"/>
      <c r="M4" s="6"/>
      <c r="N4" s="6"/>
      <c r="O4" s="6"/>
      <c r="P4" s="6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33.75">
      <c r="A5" s="50" t="s">
        <v>25</v>
      </c>
      <c r="B5" s="22" t="s">
        <v>26</v>
      </c>
      <c r="C5" s="22" t="s">
        <v>27</v>
      </c>
      <c r="D5" s="22" t="s">
        <v>28</v>
      </c>
      <c r="E5" s="22" t="s">
        <v>29</v>
      </c>
      <c r="F5" s="22" t="s">
        <v>30</v>
      </c>
      <c r="G5" s="22" t="s">
        <v>31</v>
      </c>
      <c r="H5" s="22" t="s">
        <v>32</v>
      </c>
      <c r="I5" s="22" t="s">
        <v>33</v>
      </c>
      <c r="J5" s="22" t="s">
        <v>34</v>
      </c>
      <c r="K5" s="22" t="s">
        <v>35</v>
      </c>
      <c r="L5" s="30" t="s">
        <v>36</v>
      </c>
      <c r="M5" s="23" t="s">
        <v>37</v>
      </c>
      <c r="N5" s="24" t="s">
        <v>38</v>
      </c>
      <c r="O5" s="21" t="s">
        <v>39</v>
      </c>
      <c r="P5" s="43" t="s">
        <v>40</v>
      </c>
      <c r="Q5" s="23" t="s">
        <v>41</v>
      </c>
      <c r="R5" s="22" t="s">
        <v>42</v>
      </c>
      <c r="S5" s="22" t="s">
        <v>43</v>
      </c>
      <c r="T5" s="8"/>
      <c r="U5" s="9" t="s">
        <v>44</v>
      </c>
      <c r="V5" s="9" t="s">
        <v>45</v>
      </c>
      <c r="W5" s="9" t="s">
        <v>46</v>
      </c>
      <c r="X5" s="9" t="s">
        <v>47</v>
      </c>
      <c r="Y5" s="8"/>
      <c r="Z5" s="7" t="s">
        <v>4</v>
      </c>
      <c r="AA5" s="7" t="s">
        <v>48</v>
      </c>
      <c r="AB5" s="10"/>
      <c r="AC5" s="10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5" thickBot="1">
      <c r="A6" s="51" t="s">
        <v>49</v>
      </c>
      <c r="B6" s="26" t="s">
        <v>50</v>
      </c>
      <c r="C6" s="26"/>
      <c r="D6" s="26"/>
      <c r="E6" s="26" t="s">
        <v>51</v>
      </c>
      <c r="F6" s="26" t="s">
        <v>51</v>
      </c>
      <c r="G6" s="27"/>
      <c r="H6" s="26" t="s">
        <v>49</v>
      </c>
      <c r="I6" s="26" t="s">
        <v>52</v>
      </c>
      <c r="J6" s="26" t="s">
        <v>53</v>
      </c>
      <c r="K6" s="26" t="s">
        <v>54</v>
      </c>
      <c r="L6" s="31" t="s">
        <v>54</v>
      </c>
      <c r="M6" s="26" t="s">
        <v>49</v>
      </c>
      <c r="N6" s="25" t="s">
        <v>55</v>
      </c>
      <c r="O6" s="25" t="s">
        <v>54</v>
      </c>
      <c r="P6" s="44"/>
      <c r="Q6" s="28"/>
      <c r="R6" s="28"/>
      <c r="S6" s="28"/>
      <c r="T6" s="10"/>
      <c r="U6" s="11">
        <v>60</v>
      </c>
      <c r="V6" s="11">
        <v>0.189</v>
      </c>
      <c r="W6" s="11">
        <v>0.103</v>
      </c>
      <c r="X6" s="11">
        <v>0.00307</v>
      </c>
      <c r="Y6" s="10"/>
      <c r="Z6" s="12"/>
      <c r="AA6" s="12" t="s">
        <v>56</v>
      </c>
      <c r="AB6" s="10"/>
      <c r="AC6" s="1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27" s="40" customFormat="1" ht="14.25" thickBot="1">
      <c r="A7" s="52">
        <v>5</v>
      </c>
      <c r="B7" s="32">
        <v>0.0018</v>
      </c>
      <c r="C7" s="33">
        <f aca="true" t="shared" si="0" ref="C7:C70">(1-2.71828281828^(-2*D7*G7*A7/H7))/(2*D7*G7)</f>
        <v>0.08224730557184275</v>
      </c>
      <c r="D7" s="33">
        <f aca="true" t="shared" si="1" ref="D7:D70">(1-SIN(E7*3.141592654/180))/(1+SIN(E7*3.14159254/180))</f>
        <v>0.5887907107312418</v>
      </c>
      <c r="E7" s="32">
        <v>15</v>
      </c>
      <c r="F7" s="32">
        <v>15</v>
      </c>
      <c r="G7" s="34">
        <f aca="true" t="shared" si="2" ref="G7:G70">TAN((F7/180)*3.141592654)</f>
        <v>0.2679491924677609</v>
      </c>
      <c r="H7" s="32">
        <v>60</v>
      </c>
      <c r="I7" s="35">
        <f aca="true" t="shared" si="3" ref="I7:I70">A7*B7</f>
        <v>0.009</v>
      </c>
      <c r="J7" s="35">
        <f aca="true" t="shared" si="4" ref="J7:J70">B7*C7*H7</f>
        <v>0.008882709001759016</v>
      </c>
      <c r="K7" s="35">
        <f aca="true" t="shared" si="5" ref="K7:K70">IF($E$3="矢板",I7,IF(A7&lt;=200,I7,IF(A7&lt;300,MAX(I$27,J7),J7)))</f>
        <v>0.009</v>
      </c>
      <c r="L7" s="36">
        <v>5</v>
      </c>
      <c r="M7" s="37">
        <f aca="true" t="shared" si="6" ref="M7:M70">2*VLOOKUP($D$3,$U$6:$X$9,3)*(K7+L7)*($B$3/20-$C$3/20)^4/(2100000*($C$3/10)^3/12+0.061*VLOOKUP($E$3,$Z$7:$AA$8,2)*($B$3/20-$C$3/20)^3)</f>
        <v>3.3276496564566496</v>
      </c>
      <c r="N7" s="38">
        <f aca="true" t="shared" si="7" ref="N7:N70">M7/($B$3/10)*100</f>
        <v>6.550491449717814</v>
      </c>
      <c r="O7" s="39">
        <f aca="true" t="shared" si="8" ref="O7:O70">2*(K7+L7)*(VLOOKUP($D$3,$U$6:$X$9,2)*($B$3/20-$C$3/20)^2*2100000*($C$3/10)^3/12+VLOOKUP($D$3,$U$6:$X$9,4)*VLOOKUP($E$3,$Z$7:$AA$8,2)*($B$3/20-$C$3/20)^5)/(1.5*($C$3/10)^2/6*(2100000*($C$3/10)^3/12+0.061*VLOOKUP($E$3,$Z$7:$AA$8,2)*($B$3/20-$C$3/20)^3))</f>
        <v>5079.221592350495</v>
      </c>
      <c r="P7" s="45" t="str">
        <f aca="true" t="shared" si="9" ref="P7:P70">IF(N7&lt;=HLOOKUP($H$3,V$2:W$3,2),IF(O7&lt;=HLOOKUP($A$3,Z$2:AB$3,2),"Good","NoGood"),"NoGood")</f>
        <v>NoGood</v>
      </c>
      <c r="Q7" s="35">
        <v>21.7</v>
      </c>
      <c r="R7" s="32">
        <v>15</v>
      </c>
      <c r="S7" s="32">
        <v>60</v>
      </c>
      <c r="U7" s="32">
        <v>90</v>
      </c>
      <c r="V7" s="32">
        <v>0.157</v>
      </c>
      <c r="W7" s="32">
        <v>0.096</v>
      </c>
      <c r="X7" s="32">
        <v>0.00171</v>
      </c>
      <c r="Z7" s="32" t="s">
        <v>57</v>
      </c>
      <c r="AA7" s="32">
        <v>28</v>
      </c>
    </row>
    <row r="8" spans="1:27" s="40" customFormat="1" ht="13.5">
      <c r="A8" s="53">
        <v>10</v>
      </c>
      <c r="B8" s="32">
        <v>0.0018</v>
      </c>
      <c r="C8" s="33">
        <f t="shared" si="0"/>
        <v>0.09843883866187228</v>
      </c>
      <c r="D8" s="33">
        <f t="shared" si="1"/>
        <v>0.5887907107312418</v>
      </c>
      <c r="E8" s="32">
        <v>15</v>
      </c>
      <c r="F8" s="32">
        <v>15</v>
      </c>
      <c r="G8" s="34">
        <f t="shared" si="2"/>
        <v>0.2679491924677609</v>
      </c>
      <c r="H8" s="32">
        <f aca="true" t="shared" si="10" ref="H8:H71">VLOOKUP($B$3,$Q$7:$S$47,3)</f>
        <v>100</v>
      </c>
      <c r="I8" s="35">
        <f t="shared" si="3"/>
        <v>0.018</v>
      </c>
      <c r="J8" s="35">
        <f t="shared" si="4"/>
        <v>0.01771899095913701</v>
      </c>
      <c r="K8" s="35">
        <f t="shared" si="5"/>
        <v>0.018</v>
      </c>
      <c r="L8" s="35">
        <f aca="true" t="shared" si="11" ref="L8:L71">2*$G$3*$F$3*0.4*1000*(1+IF(A8&lt;150,0.5,IF(A8&lt;650,0.65-0.001*A8,0)))/(($G$3*175+($G$3-1)*100+50+2*A8*TAN(45*3.141592654/180))*(20+2*A8*TAN(45*3.141592654/180)))</f>
        <v>2.3076923074374456</v>
      </c>
      <c r="M8" s="37">
        <f t="shared" si="6"/>
        <v>1.545036775377937</v>
      </c>
      <c r="N8" s="37">
        <f t="shared" si="7"/>
        <v>3.0414109751534193</v>
      </c>
      <c r="O8" s="41">
        <f t="shared" si="8"/>
        <v>2358.29638352959</v>
      </c>
      <c r="P8" s="46" t="str">
        <f t="shared" si="9"/>
        <v>NoGood</v>
      </c>
      <c r="Q8" s="35">
        <v>34</v>
      </c>
      <c r="R8" s="32">
        <v>25</v>
      </c>
      <c r="S8" s="32">
        <v>60</v>
      </c>
      <c r="U8" s="32">
        <v>120</v>
      </c>
      <c r="V8" s="32">
        <v>0.138</v>
      </c>
      <c r="W8" s="32">
        <v>0.089</v>
      </c>
      <c r="X8" s="32">
        <v>0.00107</v>
      </c>
      <c r="Z8" s="32" t="s">
        <v>58</v>
      </c>
      <c r="AA8" s="32">
        <v>14</v>
      </c>
    </row>
    <row r="9" spans="1:24" s="40" customFormat="1" ht="13.5">
      <c r="A9" s="53">
        <v>20</v>
      </c>
      <c r="B9" s="32">
        <v>0.0018</v>
      </c>
      <c r="C9" s="33">
        <f t="shared" si="0"/>
        <v>0.19382010766095753</v>
      </c>
      <c r="D9" s="33">
        <f t="shared" si="1"/>
        <v>0.5887907107312418</v>
      </c>
      <c r="E9" s="32">
        <v>15</v>
      </c>
      <c r="F9" s="32">
        <v>15</v>
      </c>
      <c r="G9" s="34">
        <f t="shared" si="2"/>
        <v>0.2679491924677609</v>
      </c>
      <c r="H9" s="32">
        <f t="shared" si="10"/>
        <v>100</v>
      </c>
      <c r="I9" s="35">
        <f t="shared" si="3"/>
        <v>0.036</v>
      </c>
      <c r="J9" s="35">
        <f t="shared" si="4"/>
        <v>0.034887619378972355</v>
      </c>
      <c r="K9" s="35">
        <f t="shared" si="5"/>
        <v>0.036</v>
      </c>
      <c r="L9" s="35">
        <f t="shared" si="11"/>
        <v>1.4814814812564023</v>
      </c>
      <c r="M9" s="37">
        <f t="shared" si="6"/>
        <v>1.008114739425473</v>
      </c>
      <c r="N9" s="37">
        <f t="shared" si="7"/>
        <v>1.9844778335147109</v>
      </c>
      <c r="O9" s="41">
        <f t="shared" si="8"/>
        <v>1538.7551817906829</v>
      </c>
      <c r="P9" s="46" t="str">
        <f t="shared" si="9"/>
        <v>NoGood</v>
      </c>
      <c r="Q9" s="35">
        <v>42.7</v>
      </c>
      <c r="R9" s="32">
        <v>32</v>
      </c>
      <c r="S9" s="32">
        <v>60</v>
      </c>
      <c r="U9" s="32">
        <v>150</v>
      </c>
      <c r="V9" s="32">
        <v>0.128</v>
      </c>
      <c r="W9" s="32">
        <v>0.085</v>
      </c>
      <c r="X9" s="32">
        <v>0.00082</v>
      </c>
    </row>
    <row r="10" spans="1:19" s="40" customFormat="1" ht="13.5">
      <c r="A10" s="53">
        <v>30</v>
      </c>
      <c r="B10" s="32">
        <v>0.0018</v>
      </c>
      <c r="C10" s="33">
        <f t="shared" si="0"/>
        <v>0.2862387769539302</v>
      </c>
      <c r="D10" s="33">
        <f t="shared" si="1"/>
        <v>0.5887907107312418</v>
      </c>
      <c r="E10" s="32">
        <v>15</v>
      </c>
      <c r="F10" s="32">
        <v>15</v>
      </c>
      <c r="G10" s="34">
        <f t="shared" si="2"/>
        <v>0.2679491924677609</v>
      </c>
      <c r="H10" s="32">
        <f t="shared" si="10"/>
        <v>100</v>
      </c>
      <c r="I10" s="35">
        <f t="shared" si="3"/>
        <v>0.054</v>
      </c>
      <c r="J10" s="35">
        <f t="shared" si="4"/>
        <v>0.05152297985170744</v>
      </c>
      <c r="K10" s="35">
        <f t="shared" si="5"/>
        <v>0.054</v>
      </c>
      <c r="L10" s="35">
        <f t="shared" si="11"/>
        <v>1.071428571240211</v>
      </c>
      <c r="M10" s="37">
        <f t="shared" si="6"/>
        <v>0.747660610591732</v>
      </c>
      <c r="N10" s="37">
        <f t="shared" si="7"/>
        <v>1.4717728554955356</v>
      </c>
      <c r="O10" s="41">
        <f t="shared" si="8"/>
        <v>1141.2060490499991</v>
      </c>
      <c r="P10" s="46" t="str">
        <f t="shared" si="9"/>
        <v>NoGood</v>
      </c>
      <c r="Q10" s="35">
        <v>48.6</v>
      </c>
      <c r="R10" s="32">
        <v>40</v>
      </c>
      <c r="S10" s="32">
        <v>60</v>
      </c>
    </row>
    <row r="11" spans="1:19" s="40" customFormat="1" ht="13.5">
      <c r="A11" s="53">
        <v>40</v>
      </c>
      <c r="B11" s="32">
        <v>0.0018</v>
      </c>
      <c r="C11" s="33">
        <f t="shared" si="0"/>
        <v>0.37578686667336736</v>
      </c>
      <c r="D11" s="33">
        <f t="shared" si="1"/>
        <v>0.5887907107312418</v>
      </c>
      <c r="E11" s="32">
        <v>15</v>
      </c>
      <c r="F11" s="32">
        <v>15</v>
      </c>
      <c r="G11" s="34">
        <f t="shared" si="2"/>
        <v>0.2679491924677609</v>
      </c>
      <c r="H11" s="32">
        <f t="shared" si="10"/>
        <v>100</v>
      </c>
      <c r="I11" s="35">
        <f t="shared" si="3"/>
        <v>0.072</v>
      </c>
      <c r="J11" s="35">
        <f t="shared" si="4"/>
        <v>0.06764163600120612</v>
      </c>
      <c r="K11" s="35">
        <f t="shared" si="5"/>
        <v>0.072</v>
      </c>
      <c r="L11" s="35">
        <f t="shared" si="11"/>
        <v>0.8275862067373465</v>
      </c>
      <c r="M11" s="37">
        <f t="shared" si="6"/>
        <v>0.5976258198847417</v>
      </c>
      <c r="N11" s="37">
        <f t="shared" si="7"/>
        <v>1.176428779300673</v>
      </c>
      <c r="O11" s="41">
        <f t="shared" si="8"/>
        <v>912.1975814416062</v>
      </c>
      <c r="P11" s="46" t="str">
        <f t="shared" si="9"/>
        <v>Good</v>
      </c>
      <c r="Q11" s="32">
        <v>60.5</v>
      </c>
      <c r="R11" s="32">
        <v>50</v>
      </c>
      <c r="S11" s="32">
        <v>60</v>
      </c>
    </row>
    <row r="12" spans="1:19" s="40" customFormat="1" ht="13.5">
      <c r="A12" s="53">
        <v>50</v>
      </c>
      <c r="B12" s="32">
        <v>0.0018</v>
      </c>
      <c r="C12" s="33">
        <f t="shared" si="0"/>
        <v>0.4625535387510625</v>
      </c>
      <c r="D12" s="33">
        <f t="shared" si="1"/>
        <v>0.5887907107312418</v>
      </c>
      <c r="E12" s="32">
        <v>15</v>
      </c>
      <c r="F12" s="32">
        <v>15</v>
      </c>
      <c r="G12" s="34">
        <f t="shared" si="2"/>
        <v>0.2679491924677609</v>
      </c>
      <c r="H12" s="32">
        <f t="shared" si="10"/>
        <v>100</v>
      </c>
      <c r="I12" s="35">
        <f t="shared" si="3"/>
        <v>0.09</v>
      </c>
      <c r="J12" s="35">
        <f t="shared" si="4"/>
        <v>0.08325963697519125</v>
      </c>
      <c r="K12" s="35">
        <f t="shared" si="5"/>
        <v>0.09</v>
      </c>
      <c r="L12" s="35">
        <f t="shared" si="11"/>
        <v>0.6666666665299309</v>
      </c>
      <c r="M12" s="37">
        <f t="shared" si="6"/>
        <v>0.502679491501402</v>
      </c>
      <c r="N12" s="37">
        <f t="shared" si="7"/>
        <v>0.989526558073626</v>
      </c>
      <c r="O12" s="41">
        <f t="shared" si="8"/>
        <v>767.2744401778191</v>
      </c>
      <c r="P12" s="46" t="str">
        <f t="shared" si="9"/>
        <v>Good</v>
      </c>
      <c r="Q12" s="32">
        <v>76.3</v>
      </c>
      <c r="R12" s="32">
        <v>65</v>
      </c>
      <c r="S12" s="32">
        <v>60</v>
      </c>
    </row>
    <row r="13" spans="1:19" s="40" customFormat="1" ht="13.5">
      <c r="A13" s="53">
        <v>60</v>
      </c>
      <c r="B13" s="32">
        <v>0.0018</v>
      </c>
      <c r="C13" s="33">
        <f t="shared" si="0"/>
        <v>0.5466251856954665</v>
      </c>
      <c r="D13" s="33">
        <f t="shared" si="1"/>
        <v>0.5887907107312418</v>
      </c>
      <c r="E13" s="32">
        <v>15</v>
      </c>
      <c r="F13" s="32">
        <v>15</v>
      </c>
      <c r="G13" s="34">
        <f t="shared" si="2"/>
        <v>0.2679491924677609</v>
      </c>
      <c r="H13" s="32">
        <f t="shared" si="10"/>
        <v>100</v>
      </c>
      <c r="I13" s="35">
        <f t="shared" si="3"/>
        <v>0.108</v>
      </c>
      <c r="J13" s="35">
        <f t="shared" si="4"/>
        <v>0.09839253342518396</v>
      </c>
      <c r="K13" s="35">
        <f t="shared" si="5"/>
        <v>0.108</v>
      </c>
      <c r="L13" s="35">
        <f t="shared" si="11"/>
        <v>0.5529953915858985</v>
      </c>
      <c r="M13" s="37">
        <f t="shared" si="6"/>
        <v>0.43912179830909237</v>
      </c>
      <c r="N13" s="37">
        <f t="shared" si="7"/>
        <v>0.864412988797426</v>
      </c>
      <c r="O13" s="41">
        <f t="shared" si="8"/>
        <v>670.2619415826043</v>
      </c>
      <c r="P13" s="46" t="str">
        <f t="shared" si="9"/>
        <v>Good</v>
      </c>
      <c r="Q13" s="42">
        <v>89.1</v>
      </c>
      <c r="R13" s="32">
        <v>80</v>
      </c>
      <c r="S13" s="32">
        <v>60</v>
      </c>
    </row>
    <row r="14" spans="1:19" s="40" customFormat="1" ht="13.5">
      <c r="A14" s="53">
        <v>70</v>
      </c>
      <c r="B14" s="32">
        <v>0.0018</v>
      </c>
      <c r="C14" s="33">
        <f t="shared" si="0"/>
        <v>0.628085516611644</v>
      </c>
      <c r="D14" s="33">
        <f t="shared" si="1"/>
        <v>0.5887907107312418</v>
      </c>
      <c r="E14" s="32">
        <v>15</v>
      </c>
      <c r="F14" s="32">
        <v>15</v>
      </c>
      <c r="G14" s="34">
        <f t="shared" si="2"/>
        <v>0.2679491924677609</v>
      </c>
      <c r="H14" s="32">
        <f t="shared" si="10"/>
        <v>100</v>
      </c>
      <c r="I14" s="35">
        <f t="shared" si="3"/>
        <v>0.126</v>
      </c>
      <c r="J14" s="35">
        <f t="shared" si="4"/>
        <v>0.11305539299009593</v>
      </c>
      <c r="K14" s="35">
        <f t="shared" si="5"/>
        <v>0.126</v>
      </c>
      <c r="L14" s="35">
        <f t="shared" si="11"/>
        <v>0.46874999989484445</v>
      </c>
      <c r="M14" s="37">
        <f t="shared" si="6"/>
        <v>0.39511272366294103</v>
      </c>
      <c r="N14" s="37">
        <f t="shared" si="7"/>
        <v>0.7777809520924037</v>
      </c>
      <c r="O14" s="41">
        <f t="shared" si="8"/>
        <v>603.0878501729583</v>
      </c>
      <c r="P14" s="46" t="str">
        <f t="shared" si="9"/>
        <v>Good</v>
      </c>
      <c r="Q14" s="42">
        <v>114.3</v>
      </c>
      <c r="R14" s="32">
        <v>100</v>
      </c>
      <c r="S14" s="32">
        <v>60</v>
      </c>
    </row>
    <row r="15" spans="1:19" s="40" customFormat="1" ht="13.5">
      <c r="A15" s="53">
        <v>80</v>
      </c>
      <c r="B15" s="32">
        <v>0.0018</v>
      </c>
      <c r="C15" s="33">
        <f t="shared" si="0"/>
        <v>0.7070156405494005</v>
      </c>
      <c r="D15" s="33">
        <f t="shared" si="1"/>
        <v>0.5887907107312418</v>
      </c>
      <c r="E15" s="32">
        <v>15</v>
      </c>
      <c r="F15" s="32">
        <v>15</v>
      </c>
      <c r="G15" s="34">
        <f t="shared" si="2"/>
        <v>0.2679491924677609</v>
      </c>
      <c r="H15" s="32">
        <f t="shared" si="10"/>
        <v>100</v>
      </c>
      <c r="I15" s="35">
        <f t="shared" si="3"/>
        <v>0.144</v>
      </c>
      <c r="J15" s="35">
        <f t="shared" si="4"/>
        <v>0.12726281529889208</v>
      </c>
      <c r="K15" s="35">
        <f t="shared" si="5"/>
        <v>0.144</v>
      </c>
      <c r="L15" s="35">
        <f t="shared" si="11"/>
        <v>0.40404040394665197</v>
      </c>
      <c r="M15" s="37">
        <f t="shared" si="6"/>
        <v>0.3640819448826991</v>
      </c>
      <c r="N15" s="37">
        <f t="shared" si="7"/>
        <v>0.716696741895077</v>
      </c>
      <c r="O15" s="41">
        <f t="shared" si="8"/>
        <v>555.7234284700182</v>
      </c>
      <c r="P15" s="46" t="str">
        <f t="shared" si="9"/>
        <v>Good</v>
      </c>
      <c r="Q15" s="42">
        <v>139.8</v>
      </c>
      <c r="R15" s="32">
        <v>125</v>
      </c>
      <c r="S15" s="32">
        <v>60</v>
      </c>
    </row>
    <row r="16" spans="1:19" s="40" customFormat="1" ht="13.5">
      <c r="A16" s="53">
        <v>90</v>
      </c>
      <c r="B16" s="32">
        <v>0.0018</v>
      </c>
      <c r="C16" s="33">
        <f t="shared" si="0"/>
        <v>0.7834941472625672</v>
      </c>
      <c r="D16" s="33">
        <f t="shared" si="1"/>
        <v>0.5887907107312418</v>
      </c>
      <c r="E16" s="32">
        <v>15</v>
      </c>
      <c r="F16" s="32">
        <v>15</v>
      </c>
      <c r="G16" s="34">
        <f t="shared" si="2"/>
        <v>0.2679491924677609</v>
      </c>
      <c r="H16" s="32">
        <f t="shared" si="10"/>
        <v>100</v>
      </c>
      <c r="I16" s="35">
        <f t="shared" si="3"/>
        <v>0.162</v>
      </c>
      <c r="J16" s="35">
        <f t="shared" si="4"/>
        <v>0.14102894650726208</v>
      </c>
      <c r="K16" s="35">
        <f t="shared" si="5"/>
        <v>0.162</v>
      </c>
      <c r="L16" s="35">
        <f t="shared" si="11"/>
        <v>0.35294117638627576</v>
      </c>
      <c r="M16" s="37">
        <f t="shared" si="6"/>
        <v>0.34209299834241835</v>
      </c>
      <c r="N16" s="37">
        <f t="shared" si="7"/>
        <v>0.6734114140598787</v>
      </c>
      <c r="O16" s="41">
        <f t="shared" si="8"/>
        <v>522.1601800542097</v>
      </c>
      <c r="P16" s="46" t="str">
        <f t="shared" si="9"/>
        <v>Good</v>
      </c>
      <c r="Q16" s="42">
        <v>165.2</v>
      </c>
      <c r="R16" s="32">
        <v>150</v>
      </c>
      <c r="S16" s="32">
        <v>60</v>
      </c>
    </row>
    <row r="17" spans="1:19" s="40" customFormat="1" ht="13.5">
      <c r="A17" s="53">
        <v>100</v>
      </c>
      <c r="B17" s="32">
        <v>0.0018</v>
      </c>
      <c r="C17" s="33">
        <f t="shared" si="0"/>
        <v>0.8575971854598494</v>
      </c>
      <c r="D17" s="33">
        <f t="shared" si="1"/>
        <v>0.5887907107312418</v>
      </c>
      <c r="E17" s="32">
        <v>15</v>
      </c>
      <c r="F17" s="32">
        <v>15</v>
      </c>
      <c r="G17" s="34">
        <f t="shared" si="2"/>
        <v>0.2679491924677609</v>
      </c>
      <c r="H17" s="32">
        <f t="shared" si="10"/>
        <v>100</v>
      </c>
      <c r="I17" s="35">
        <f t="shared" si="3"/>
        <v>0.18</v>
      </c>
      <c r="J17" s="35">
        <f t="shared" si="4"/>
        <v>0.1543674933827729</v>
      </c>
      <c r="K17" s="35">
        <f t="shared" si="5"/>
        <v>0.18</v>
      </c>
      <c r="L17" s="35">
        <f t="shared" si="11"/>
        <v>0.3116883116119297</v>
      </c>
      <c r="M17" s="37">
        <f t="shared" si="6"/>
        <v>0.32664532665585705</v>
      </c>
      <c r="N17" s="37">
        <f t="shared" si="7"/>
        <v>0.6430026115272777</v>
      </c>
      <c r="O17" s="41">
        <f t="shared" si="8"/>
        <v>498.5813314125916</v>
      </c>
      <c r="P17" s="46" t="str">
        <f t="shared" si="9"/>
        <v>Good</v>
      </c>
      <c r="Q17" s="42">
        <v>216.2</v>
      </c>
      <c r="R17" s="32">
        <v>200</v>
      </c>
      <c r="S17" s="32">
        <v>70</v>
      </c>
    </row>
    <row r="18" spans="1:19" s="40" customFormat="1" ht="13.5">
      <c r="A18" s="53">
        <v>110</v>
      </c>
      <c r="B18" s="32">
        <v>0.0018</v>
      </c>
      <c r="C18" s="33">
        <f t="shared" si="0"/>
        <v>0.9293985386251636</v>
      </c>
      <c r="D18" s="33">
        <f t="shared" si="1"/>
        <v>0.5887907107312418</v>
      </c>
      <c r="E18" s="32">
        <v>15</v>
      </c>
      <c r="F18" s="32">
        <v>15</v>
      </c>
      <c r="G18" s="34">
        <f t="shared" si="2"/>
        <v>0.2679491924677609</v>
      </c>
      <c r="H18" s="32">
        <f t="shared" si="10"/>
        <v>100</v>
      </c>
      <c r="I18" s="35">
        <f t="shared" si="3"/>
        <v>0.19799999999999998</v>
      </c>
      <c r="J18" s="35">
        <f t="shared" si="4"/>
        <v>0.16729173695252947</v>
      </c>
      <c r="K18" s="35">
        <f t="shared" si="5"/>
        <v>0.19799999999999998</v>
      </c>
      <c r="L18" s="35">
        <f t="shared" si="11"/>
        <v>0.2777777777081439</v>
      </c>
      <c r="M18" s="37">
        <f t="shared" si="6"/>
        <v>0.3160754159593159</v>
      </c>
      <c r="N18" s="37">
        <f t="shared" si="7"/>
        <v>0.6221957007073148</v>
      </c>
      <c r="O18" s="41">
        <f t="shared" si="8"/>
        <v>482.4477463956354</v>
      </c>
      <c r="P18" s="46" t="str">
        <f t="shared" si="9"/>
        <v>Good</v>
      </c>
      <c r="Q18" s="42">
        <v>267.4</v>
      </c>
      <c r="R18" s="32">
        <v>250</v>
      </c>
      <c r="S18" s="32">
        <v>70</v>
      </c>
    </row>
    <row r="19" spans="1:50" ht="14.25">
      <c r="A19" s="54">
        <v>120</v>
      </c>
      <c r="B19" s="11">
        <v>0.0018</v>
      </c>
      <c r="C19" s="13">
        <f t="shared" si="0"/>
        <v>0.9989696984829424</v>
      </c>
      <c r="D19" s="13">
        <f t="shared" si="1"/>
        <v>0.5887907107312418</v>
      </c>
      <c r="E19" s="11">
        <v>15</v>
      </c>
      <c r="F19" s="11">
        <v>15</v>
      </c>
      <c r="G19" s="14">
        <f t="shared" si="2"/>
        <v>0.2679491924677609</v>
      </c>
      <c r="H19" s="11">
        <f t="shared" si="10"/>
        <v>100</v>
      </c>
      <c r="I19" s="15">
        <f t="shared" si="3"/>
        <v>0.216</v>
      </c>
      <c r="J19" s="15">
        <f t="shared" si="4"/>
        <v>0.17981454572692962</v>
      </c>
      <c r="K19" s="15">
        <f t="shared" si="5"/>
        <v>0.216</v>
      </c>
      <c r="L19" s="15">
        <f t="shared" si="11"/>
        <v>0.24948024941642089</v>
      </c>
      <c r="M19" s="16">
        <f t="shared" si="6"/>
        <v>0.30923441646195016</v>
      </c>
      <c r="N19" s="16">
        <f t="shared" si="7"/>
        <v>0.6087291662636815</v>
      </c>
      <c r="O19" s="17">
        <f t="shared" si="8"/>
        <v>472.00585618857616</v>
      </c>
      <c r="P19" s="47" t="str">
        <f t="shared" si="9"/>
        <v>Good</v>
      </c>
      <c r="Q19" s="18">
        <v>318.5</v>
      </c>
      <c r="R19" s="11">
        <v>300</v>
      </c>
      <c r="S19" s="11">
        <v>70</v>
      </c>
      <c r="T19" s="10"/>
      <c r="U19" s="2"/>
      <c r="V19" s="2"/>
      <c r="W19" s="2"/>
      <c r="X19" s="10"/>
      <c r="Y19" s="10"/>
      <c r="Z19" s="10"/>
      <c r="AA19" s="10"/>
      <c r="AB19" s="10"/>
      <c r="AC19" s="10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4.25">
      <c r="A20" s="54">
        <v>130</v>
      </c>
      <c r="B20" s="11">
        <v>0.0018</v>
      </c>
      <c r="C20" s="13">
        <f t="shared" si="0"/>
        <v>1.0663799361815642</v>
      </c>
      <c r="D20" s="13">
        <f t="shared" si="1"/>
        <v>0.5887907107312418</v>
      </c>
      <c r="E20" s="11">
        <v>15</v>
      </c>
      <c r="F20" s="11">
        <v>15</v>
      </c>
      <c r="G20" s="14">
        <f t="shared" si="2"/>
        <v>0.2679491924677609</v>
      </c>
      <c r="H20" s="11">
        <f t="shared" si="10"/>
        <v>100</v>
      </c>
      <c r="I20" s="15">
        <f t="shared" si="3"/>
        <v>0.23399999999999999</v>
      </c>
      <c r="J20" s="15">
        <f t="shared" si="4"/>
        <v>0.19194838851268156</v>
      </c>
      <c r="K20" s="15">
        <f t="shared" si="5"/>
        <v>0.23399999999999999</v>
      </c>
      <c r="L20" s="15">
        <f t="shared" si="11"/>
        <v>0.2255639097156496</v>
      </c>
      <c r="M20" s="16">
        <f t="shared" si="6"/>
        <v>0.3053039900748964</v>
      </c>
      <c r="N20" s="16">
        <f t="shared" si="7"/>
        <v>0.6009921064466465</v>
      </c>
      <c r="O20" s="17">
        <f t="shared" si="8"/>
        <v>466.0065748238651</v>
      </c>
      <c r="P20" s="47" t="str">
        <f t="shared" si="9"/>
        <v>Good</v>
      </c>
      <c r="Q20" s="18">
        <v>355.6</v>
      </c>
      <c r="R20" s="11">
        <v>350</v>
      </c>
      <c r="S20" s="11">
        <v>70</v>
      </c>
      <c r="T20" s="10"/>
      <c r="U20" s="2"/>
      <c r="V20" s="2"/>
      <c r="W20" s="2"/>
      <c r="X20" s="10"/>
      <c r="Y20" s="10"/>
      <c r="Z20" s="10"/>
      <c r="AA20" s="10"/>
      <c r="AB20" s="10"/>
      <c r="AC20" s="10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4.25">
      <c r="A21" s="54">
        <v>140</v>
      </c>
      <c r="B21" s="11">
        <v>0.0018</v>
      </c>
      <c r="C21" s="13">
        <f t="shared" si="0"/>
        <v>1.1316963712657875</v>
      </c>
      <c r="D21" s="13">
        <f t="shared" si="1"/>
        <v>0.5887907107312418</v>
      </c>
      <c r="E21" s="11">
        <v>15</v>
      </c>
      <c r="F21" s="11">
        <v>15</v>
      </c>
      <c r="G21" s="14">
        <f t="shared" si="2"/>
        <v>0.2679491924677609</v>
      </c>
      <c r="H21" s="11">
        <f t="shared" si="10"/>
        <v>100</v>
      </c>
      <c r="I21" s="15">
        <f t="shared" si="3"/>
        <v>0.252</v>
      </c>
      <c r="J21" s="15">
        <f t="shared" si="4"/>
        <v>0.20370534682784175</v>
      </c>
      <c r="K21" s="15">
        <f t="shared" si="5"/>
        <v>0.252</v>
      </c>
      <c r="L21" s="15">
        <f t="shared" si="11"/>
        <v>0.20512820507383453</v>
      </c>
      <c r="M21" s="16">
        <f t="shared" si="6"/>
        <v>0.30368586835108613</v>
      </c>
      <c r="N21" s="16">
        <f t="shared" si="7"/>
        <v>0.597806827462768</v>
      </c>
      <c r="O21" s="17">
        <f t="shared" si="8"/>
        <v>463.5367238337882</v>
      </c>
      <c r="P21" s="47" t="str">
        <f t="shared" si="9"/>
        <v>Good</v>
      </c>
      <c r="Q21" s="18">
        <v>406.4</v>
      </c>
      <c r="R21" s="11">
        <v>400</v>
      </c>
      <c r="S21" s="19">
        <v>80</v>
      </c>
      <c r="T21" s="10"/>
      <c r="U21" s="2"/>
      <c r="V21" s="2"/>
      <c r="W21" s="2"/>
      <c r="X21" s="10"/>
      <c r="Y21" s="10"/>
      <c r="Z21" s="10"/>
      <c r="AA21" s="10"/>
      <c r="AB21" s="10"/>
      <c r="AC21" s="10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4.25">
      <c r="A22" s="54">
        <v>150</v>
      </c>
      <c r="B22" s="11">
        <v>0.0018</v>
      </c>
      <c r="C22" s="13">
        <f t="shared" si="0"/>
        <v>1.1949840385068544</v>
      </c>
      <c r="D22" s="13">
        <f t="shared" si="1"/>
        <v>0.5887907107312418</v>
      </c>
      <c r="E22" s="11">
        <v>15</v>
      </c>
      <c r="F22" s="11">
        <v>15</v>
      </c>
      <c r="G22" s="14">
        <f t="shared" si="2"/>
        <v>0.2679491924677609</v>
      </c>
      <c r="H22" s="11">
        <f t="shared" si="10"/>
        <v>100</v>
      </c>
      <c r="I22" s="15">
        <f t="shared" si="3"/>
        <v>0.27</v>
      </c>
      <c r="J22" s="15">
        <f t="shared" si="4"/>
        <v>0.21509712693123378</v>
      </c>
      <c r="K22" s="15">
        <f t="shared" si="5"/>
        <v>0.27</v>
      </c>
      <c r="L22" s="15">
        <f t="shared" si="11"/>
        <v>0.1874999999495253</v>
      </c>
      <c r="M22" s="16">
        <f t="shared" si="6"/>
        <v>0.3039328643763136</v>
      </c>
      <c r="N22" s="16">
        <f t="shared" si="7"/>
        <v>0.5982930401108536</v>
      </c>
      <c r="O22" s="17">
        <f t="shared" si="8"/>
        <v>463.91373093311614</v>
      </c>
      <c r="P22" s="47" t="str">
        <f t="shared" si="9"/>
        <v>Good</v>
      </c>
      <c r="Q22" s="18">
        <v>457.2</v>
      </c>
      <c r="R22" s="11">
        <v>450</v>
      </c>
      <c r="S22" s="11">
        <v>90</v>
      </c>
      <c r="T22" s="10"/>
      <c r="U22" s="2"/>
      <c r="V22" s="2"/>
      <c r="W22" s="2"/>
      <c r="X22" s="10"/>
      <c r="Y22" s="10"/>
      <c r="Z22" s="10"/>
      <c r="AA22" s="10"/>
      <c r="AB22" s="10"/>
      <c r="AC22" s="10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4.25">
      <c r="A23" s="54">
        <v>160</v>
      </c>
      <c r="B23" s="11">
        <v>0.0018</v>
      </c>
      <c r="C23" s="13">
        <f t="shared" si="0"/>
        <v>1.256305952656811</v>
      </c>
      <c r="D23" s="13">
        <f t="shared" si="1"/>
        <v>0.5887907107312418</v>
      </c>
      <c r="E23" s="11">
        <v>15</v>
      </c>
      <c r="F23" s="11">
        <v>15</v>
      </c>
      <c r="G23" s="14">
        <f t="shared" si="2"/>
        <v>0.2679491924677609</v>
      </c>
      <c r="H23" s="11">
        <f t="shared" si="10"/>
        <v>100</v>
      </c>
      <c r="I23" s="15">
        <f t="shared" si="3"/>
        <v>0.288</v>
      </c>
      <c r="J23" s="15">
        <f t="shared" si="4"/>
        <v>0.22613507147822598</v>
      </c>
      <c r="K23" s="15">
        <f t="shared" si="5"/>
        <v>0.288</v>
      </c>
      <c r="L23" s="15">
        <f t="shared" si="11"/>
        <v>0.17101865131628263</v>
      </c>
      <c r="M23" s="16">
        <f t="shared" si="6"/>
        <v>0.3049417563106054</v>
      </c>
      <c r="N23" s="16">
        <f t="shared" si="7"/>
        <v>0.6002790478555224</v>
      </c>
      <c r="O23" s="17">
        <f t="shared" si="8"/>
        <v>465.453672401131</v>
      </c>
      <c r="P23" s="47" t="str">
        <f t="shared" si="9"/>
        <v>Good</v>
      </c>
      <c r="Q23" s="18">
        <v>508</v>
      </c>
      <c r="R23" s="11">
        <v>500</v>
      </c>
      <c r="S23" s="11">
        <v>100</v>
      </c>
      <c r="T23" s="10"/>
      <c r="U23" s="2"/>
      <c r="V23" s="2"/>
      <c r="W23" s="2"/>
      <c r="X23" s="10"/>
      <c r="Y23" s="10"/>
      <c r="Z23" s="10"/>
      <c r="AA23" s="10"/>
      <c r="AB23" s="10"/>
      <c r="AC23" s="10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4.25">
      <c r="A24" s="54">
        <v>170</v>
      </c>
      <c r="B24" s="11">
        <v>0.0018</v>
      </c>
      <c r="C24" s="13">
        <f t="shared" si="0"/>
        <v>1.3157231711915236</v>
      </c>
      <c r="D24" s="13">
        <f t="shared" si="1"/>
        <v>0.5887907107312418</v>
      </c>
      <c r="E24" s="11">
        <v>15</v>
      </c>
      <c r="F24" s="11">
        <v>15</v>
      </c>
      <c r="G24" s="14">
        <f t="shared" si="2"/>
        <v>0.2679491924677609</v>
      </c>
      <c r="H24" s="11">
        <f t="shared" si="10"/>
        <v>100</v>
      </c>
      <c r="I24" s="15">
        <f t="shared" si="3"/>
        <v>0.306</v>
      </c>
      <c r="J24" s="15">
        <f t="shared" si="4"/>
        <v>0.23683017081447422</v>
      </c>
      <c r="K24" s="15">
        <f t="shared" si="5"/>
        <v>0.306</v>
      </c>
      <c r="L24" s="15">
        <f t="shared" si="11"/>
        <v>0.1566137565704174</v>
      </c>
      <c r="M24" s="16">
        <f t="shared" si="6"/>
        <v>0.30733010743135747</v>
      </c>
      <c r="N24" s="16">
        <f t="shared" si="7"/>
        <v>0.60498052643968</v>
      </c>
      <c r="O24" s="17">
        <f t="shared" si="8"/>
        <v>469.09917773823895</v>
      </c>
      <c r="P24" s="47" t="str">
        <f t="shared" si="9"/>
        <v>Good</v>
      </c>
      <c r="Q24" s="18">
        <v>609.6</v>
      </c>
      <c r="R24" s="11">
        <v>600</v>
      </c>
      <c r="S24" s="11">
        <v>100</v>
      </c>
      <c r="T24" s="10"/>
      <c r="U24" s="2"/>
      <c r="V24" s="2"/>
      <c r="W24" s="2"/>
      <c r="X24" s="10"/>
      <c r="Y24" s="10"/>
      <c r="Z24" s="10"/>
      <c r="AA24" s="10"/>
      <c r="AB24" s="10"/>
      <c r="AC24" s="10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4.25">
      <c r="A25" s="54">
        <v>180</v>
      </c>
      <c r="B25" s="11">
        <v>0.0018</v>
      </c>
      <c r="C25" s="13">
        <f t="shared" si="0"/>
        <v>1.373294855104857</v>
      </c>
      <c r="D25" s="13">
        <f t="shared" si="1"/>
        <v>0.5887907107312418</v>
      </c>
      <c r="E25" s="11">
        <v>15</v>
      </c>
      <c r="F25" s="11">
        <v>15</v>
      </c>
      <c r="G25" s="14">
        <f t="shared" si="2"/>
        <v>0.2679491924677609</v>
      </c>
      <c r="H25" s="11">
        <f t="shared" si="10"/>
        <v>100</v>
      </c>
      <c r="I25" s="15">
        <f t="shared" si="3"/>
        <v>0.324</v>
      </c>
      <c r="J25" s="15">
        <f t="shared" si="4"/>
        <v>0.24719307391887427</v>
      </c>
      <c r="K25" s="15">
        <f t="shared" si="5"/>
        <v>0.324</v>
      </c>
      <c r="L25" s="15">
        <f t="shared" si="11"/>
        <v>0.14394124842968478</v>
      </c>
      <c r="M25" s="16">
        <f t="shared" si="6"/>
        <v>0.31086934210000716</v>
      </c>
      <c r="N25" s="16">
        <f t="shared" si="7"/>
        <v>0.6119475238189118</v>
      </c>
      <c r="O25" s="17">
        <f t="shared" si="8"/>
        <v>474.5013561540231</v>
      </c>
      <c r="P25" s="47" t="str">
        <f t="shared" si="9"/>
        <v>Good</v>
      </c>
      <c r="Q25" s="18">
        <v>711.2</v>
      </c>
      <c r="R25" s="11">
        <v>700</v>
      </c>
      <c r="S25" s="11">
        <v>130</v>
      </c>
      <c r="T25" s="10"/>
      <c r="U25" s="2"/>
      <c r="V25" s="2"/>
      <c r="W25" s="2"/>
      <c r="X25" s="10"/>
      <c r="Y25" s="10"/>
      <c r="Z25" s="10"/>
      <c r="AA25" s="10"/>
      <c r="AB25" s="10"/>
      <c r="AC25" s="10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4.25">
      <c r="A26" s="54">
        <v>190</v>
      </c>
      <c r="B26" s="11">
        <v>0.0018</v>
      </c>
      <c r="C26" s="13">
        <f t="shared" si="0"/>
        <v>1.4290783278145445</v>
      </c>
      <c r="D26" s="13">
        <f t="shared" si="1"/>
        <v>0.5887907107312418</v>
      </c>
      <c r="E26" s="11">
        <v>15</v>
      </c>
      <c r="F26" s="11">
        <v>15</v>
      </c>
      <c r="G26" s="14">
        <f t="shared" si="2"/>
        <v>0.2679491924677609</v>
      </c>
      <c r="H26" s="11">
        <f t="shared" si="10"/>
        <v>100</v>
      </c>
      <c r="I26" s="15">
        <f t="shared" si="3"/>
        <v>0.34199999999999997</v>
      </c>
      <c r="J26" s="15">
        <f t="shared" si="4"/>
        <v>0.257234099006618</v>
      </c>
      <c r="K26" s="15">
        <f t="shared" si="5"/>
        <v>0.34199999999999997</v>
      </c>
      <c r="L26" s="15">
        <f t="shared" si="11"/>
        <v>0.13272727268965573</v>
      </c>
      <c r="M26" s="16">
        <f t="shared" si="6"/>
        <v>0.3153775296219475</v>
      </c>
      <c r="N26" s="16">
        <f t="shared" si="7"/>
        <v>0.6208219087046211</v>
      </c>
      <c r="O26" s="17">
        <f t="shared" si="8"/>
        <v>481.38251425892594</v>
      </c>
      <c r="P26" s="47" t="str">
        <f t="shared" si="9"/>
        <v>Good</v>
      </c>
      <c r="Q26" s="18">
        <v>812.8</v>
      </c>
      <c r="R26" s="11">
        <v>800</v>
      </c>
      <c r="S26" s="11">
        <v>150</v>
      </c>
      <c r="T26" s="10"/>
      <c r="U26" s="2"/>
      <c r="V26" s="2"/>
      <c r="W26" s="2"/>
      <c r="X26" s="10"/>
      <c r="Y26" s="10"/>
      <c r="Z26" s="10"/>
      <c r="AA26" s="10"/>
      <c r="AB26" s="10"/>
      <c r="AC26" s="10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4.25">
      <c r="A27" s="54">
        <v>200</v>
      </c>
      <c r="B27" s="11">
        <v>0.0018</v>
      </c>
      <c r="C27" s="13">
        <f t="shared" si="0"/>
        <v>1.4831291322384152</v>
      </c>
      <c r="D27" s="13">
        <f t="shared" si="1"/>
        <v>0.5887907107312418</v>
      </c>
      <c r="E27" s="11">
        <v>15</v>
      </c>
      <c r="F27" s="11">
        <v>15</v>
      </c>
      <c r="G27" s="14">
        <f t="shared" si="2"/>
        <v>0.2679491924677609</v>
      </c>
      <c r="H27" s="11">
        <f t="shared" si="10"/>
        <v>100</v>
      </c>
      <c r="I27" s="15">
        <f t="shared" si="3"/>
        <v>0.36</v>
      </c>
      <c r="J27" s="15">
        <f t="shared" si="4"/>
        <v>0.26696324380291475</v>
      </c>
      <c r="K27" s="15">
        <f t="shared" si="5"/>
        <v>0.36</v>
      </c>
      <c r="L27" s="15">
        <f t="shared" si="11"/>
        <v>0.12275132271615526</v>
      </c>
      <c r="M27" s="16">
        <f t="shared" si="6"/>
        <v>0.32070817991423584</v>
      </c>
      <c r="N27" s="16">
        <f t="shared" si="7"/>
        <v>0.6313153147918029</v>
      </c>
      <c r="O27" s="17">
        <f t="shared" si="8"/>
        <v>489.51905411771946</v>
      </c>
      <c r="P27" s="47" t="str">
        <f t="shared" si="9"/>
        <v>Good</v>
      </c>
      <c r="Q27" s="18">
        <v>914.4</v>
      </c>
      <c r="R27" s="11">
        <v>900</v>
      </c>
      <c r="S27" s="11">
        <v>200</v>
      </c>
      <c r="T27" s="10"/>
      <c r="U27" s="2"/>
      <c r="V27" s="2"/>
      <c r="W27" s="2"/>
      <c r="X27" s="10"/>
      <c r="Y27" s="10"/>
      <c r="Z27" s="10"/>
      <c r="AA27" s="10"/>
      <c r="AB27" s="10"/>
      <c r="AC27" s="10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14.25">
      <c r="A28" s="54">
        <v>210</v>
      </c>
      <c r="B28" s="11">
        <v>0.0018</v>
      </c>
      <c r="C28" s="13">
        <f t="shared" si="0"/>
        <v>1.5355010860977922</v>
      </c>
      <c r="D28" s="13">
        <f t="shared" si="1"/>
        <v>0.5887907107312418</v>
      </c>
      <c r="E28" s="11">
        <v>15</v>
      </c>
      <c r="F28" s="11">
        <v>15</v>
      </c>
      <c r="G28" s="14">
        <f t="shared" si="2"/>
        <v>0.2679491924677609</v>
      </c>
      <c r="H28" s="11">
        <f t="shared" si="10"/>
        <v>100</v>
      </c>
      <c r="I28" s="15">
        <f t="shared" si="3"/>
        <v>0.378</v>
      </c>
      <c r="J28" s="15">
        <f t="shared" si="4"/>
        <v>0.2763901954976026</v>
      </c>
      <c r="K28" s="15">
        <f t="shared" si="5"/>
        <v>0.36</v>
      </c>
      <c r="L28" s="15">
        <f t="shared" si="11"/>
        <v>0.11383399206191641</v>
      </c>
      <c r="M28" s="16">
        <f t="shared" si="6"/>
        <v>0.3147840928133996</v>
      </c>
      <c r="N28" s="16">
        <f t="shared" si="7"/>
        <v>0.6196537260106292</v>
      </c>
      <c r="O28" s="17">
        <f t="shared" si="8"/>
        <v>480.4767106549248</v>
      </c>
      <c r="P28" s="47" t="str">
        <f t="shared" si="9"/>
        <v>Good</v>
      </c>
      <c r="Q28" s="18">
        <v>1016</v>
      </c>
      <c r="R28" s="11">
        <v>1000</v>
      </c>
      <c r="S28" s="11">
        <v>200</v>
      </c>
      <c r="T28" s="10"/>
      <c r="U28" s="2"/>
      <c r="V28" s="2"/>
      <c r="W28" s="2"/>
      <c r="X28" s="10"/>
      <c r="Y28" s="10"/>
      <c r="Z28" s="10"/>
      <c r="AA28" s="10"/>
      <c r="AB28" s="10"/>
      <c r="AC28" s="10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4.25">
      <c r="A29" s="54">
        <v>220</v>
      </c>
      <c r="B29" s="11">
        <v>0.0018</v>
      </c>
      <c r="C29" s="13">
        <f t="shared" si="0"/>
        <v>1.5862463355031335</v>
      </c>
      <c r="D29" s="13">
        <f t="shared" si="1"/>
        <v>0.5887907107312418</v>
      </c>
      <c r="E29" s="11">
        <v>15</v>
      </c>
      <c r="F29" s="11">
        <v>15</v>
      </c>
      <c r="G29" s="14">
        <f t="shared" si="2"/>
        <v>0.2679491924677609</v>
      </c>
      <c r="H29" s="11">
        <f t="shared" si="10"/>
        <v>100</v>
      </c>
      <c r="I29" s="15">
        <f t="shared" si="3"/>
        <v>0.39599999999999996</v>
      </c>
      <c r="J29" s="15">
        <f t="shared" si="4"/>
        <v>0.285524340390564</v>
      </c>
      <c r="K29" s="15">
        <f t="shared" si="5"/>
        <v>0.36</v>
      </c>
      <c r="L29" s="15">
        <f t="shared" si="11"/>
        <v>0.10582793706436011</v>
      </c>
      <c r="M29" s="16">
        <f t="shared" si="6"/>
        <v>0.30946539723300615</v>
      </c>
      <c r="N29" s="16">
        <f t="shared" si="7"/>
        <v>0.6091838528208783</v>
      </c>
      <c r="O29" s="17">
        <f t="shared" si="8"/>
        <v>472.35841809889894</v>
      </c>
      <c r="P29" s="47" t="str">
        <f t="shared" si="9"/>
        <v>Good</v>
      </c>
      <c r="Q29" s="18">
        <v>1117.6</v>
      </c>
      <c r="R29" s="11">
        <v>1100</v>
      </c>
      <c r="S29" s="11">
        <v>200</v>
      </c>
      <c r="T29" s="10"/>
      <c r="U29" s="2"/>
      <c r="V29" s="2"/>
      <c r="W29" s="2"/>
      <c r="X29" s="10"/>
      <c r="Y29" s="10"/>
      <c r="Z29" s="10"/>
      <c r="AA29" s="10"/>
      <c r="AB29" s="10"/>
      <c r="AC29" s="10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4.25">
      <c r="A30" s="54">
        <v>230</v>
      </c>
      <c r="B30" s="11">
        <v>0.0018</v>
      </c>
      <c r="C30" s="13">
        <f t="shared" si="0"/>
        <v>1.6354154068752773</v>
      </c>
      <c r="D30" s="13">
        <f t="shared" si="1"/>
        <v>0.5887907107312418</v>
      </c>
      <c r="E30" s="11">
        <v>15</v>
      </c>
      <c r="F30" s="11">
        <v>15</v>
      </c>
      <c r="G30" s="14">
        <f t="shared" si="2"/>
        <v>0.2679491924677609</v>
      </c>
      <c r="H30" s="11">
        <f t="shared" si="10"/>
        <v>100</v>
      </c>
      <c r="I30" s="15">
        <f t="shared" si="3"/>
        <v>0.414</v>
      </c>
      <c r="J30" s="15">
        <f t="shared" si="4"/>
        <v>0.2943747732375499</v>
      </c>
      <c r="K30" s="15">
        <f t="shared" si="5"/>
        <v>0.36</v>
      </c>
      <c r="L30" s="15">
        <f t="shared" si="11"/>
        <v>0.09861111108203698</v>
      </c>
      <c r="M30" s="16">
        <f t="shared" si="6"/>
        <v>0.3046710134237059</v>
      </c>
      <c r="N30" s="16">
        <f t="shared" si="7"/>
        <v>0.5997460894167439</v>
      </c>
      <c r="O30" s="17">
        <f t="shared" si="8"/>
        <v>465.0404188260597</v>
      </c>
      <c r="P30" s="47" t="str">
        <f t="shared" si="9"/>
        <v>Good</v>
      </c>
      <c r="Q30" s="18">
        <v>1219.2</v>
      </c>
      <c r="R30" s="11">
        <v>1200</v>
      </c>
      <c r="S30" s="11">
        <v>250</v>
      </c>
      <c r="T30" s="10"/>
      <c r="U30" s="2"/>
      <c r="V30" s="2"/>
      <c r="W30" s="2"/>
      <c r="X30" s="10"/>
      <c r="Y30" s="10"/>
      <c r="Z30" s="10"/>
      <c r="AA30" s="10"/>
      <c r="AB30" s="10"/>
      <c r="AC30" s="10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4.25">
      <c r="A31" s="54">
        <v>240</v>
      </c>
      <c r="B31" s="11">
        <v>0.0018</v>
      </c>
      <c r="C31" s="13">
        <f t="shared" si="0"/>
        <v>1.683057257253975</v>
      </c>
      <c r="D31" s="13">
        <f t="shared" si="1"/>
        <v>0.5887907107312418</v>
      </c>
      <c r="E31" s="11">
        <v>15</v>
      </c>
      <c r="F31" s="11">
        <v>15</v>
      </c>
      <c r="G31" s="14">
        <f t="shared" si="2"/>
        <v>0.2679491924677609</v>
      </c>
      <c r="H31" s="11">
        <f t="shared" si="10"/>
        <v>100</v>
      </c>
      <c r="I31" s="15">
        <f t="shared" si="3"/>
        <v>0.432</v>
      </c>
      <c r="J31" s="15">
        <f t="shared" si="4"/>
        <v>0.30295030630571546</v>
      </c>
      <c r="K31" s="15">
        <f t="shared" si="5"/>
        <v>0.36</v>
      </c>
      <c r="L31" s="15">
        <f t="shared" si="11"/>
        <v>0.09208163262568002</v>
      </c>
      <c r="M31" s="16">
        <f t="shared" si="6"/>
        <v>0.30033325803497807</v>
      </c>
      <c r="N31" s="16">
        <f t="shared" si="7"/>
        <v>0.591207200856256</v>
      </c>
      <c r="O31" s="17">
        <f t="shared" si="8"/>
        <v>458.41940306197193</v>
      </c>
      <c r="P31" s="47" t="str">
        <f t="shared" si="9"/>
        <v>Good</v>
      </c>
      <c r="Q31" s="18">
        <v>1371.6</v>
      </c>
      <c r="R31" s="11">
        <v>1350</v>
      </c>
      <c r="S31" s="11">
        <v>250</v>
      </c>
      <c r="T31" s="10"/>
      <c r="U31" s="2"/>
      <c r="V31" s="2"/>
      <c r="W31" s="2"/>
      <c r="X31" s="10"/>
      <c r="Y31" s="10"/>
      <c r="Z31" s="10"/>
      <c r="AA31" s="10"/>
      <c r="AB31" s="10"/>
      <c r="AC31" s="10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4.25">
      <c r="A32" s="54">
        <v>250</v>
      </c>
      <c r="B32" s="11">
        <v>0.0018</v>
      </c>
      <c r="C32" s="13">
        <f t="shared" si="0"/>
        <v>1.729219323043814</v>
      </c>
      <c r="D32" s="13">
        <f t="shared" si="1"/>
        <v>0.5887907107312418</v>
      </c>
      <c r="E32" s="11">
        <v>15</v>
      </c>
      <c r="F32" s="11">
        <v>15</v>
      </c>
      <c r="G32" s="14">
        <f t="shared" si="2"/>
        <v>0.2679491924677609</v>
      </c>
      <c r="H32" s="11">
        <f t="shared" si="10"/>
        <v>100</v>
      </c>
      <c r="I32" s="15">
        <f t="shared" si="3"/>
        <v>0.45</v>
      </c>
      <c r="J32" s="15">
        <f t="shared" si="4"/>
        <v>0.3112594781478865</v>
      </c>
      <c r="K32" s="15">
        <f t="shared" si="5"/>
        <v>0.36</v>
      </c>
      <c r="L32" s="15">
        <f t="shared" si="11"/>
        <v>0.08615384612802013</v>
      </c>
      <c r="M32" s="16">
        <f t="shared" si="6"/>
        <v>0.29639522715007366</v>
      </c>
      <c r="N32" s="16">
        <f t="shared" si="7"/>
        <v>0.5834551715552632</v>
      </c>
      <c r="O32" s="17">
        <f t="shared" si="8"/>
        <v>452.4085144267637</v>
      </c>
      <c r="P32" s="47" t="str">
        <f t="shared" si="9"/>
        <v>Good</v>
      </c>
      <c r="Q32" s="18">
        <v>1524</v>
      </c>
      <c r="R32" s="11">
        <v>1500</v>
      </c>
      <c r="S32" s="11">
        <v>300</v>
      </c>
      <c r="T32" s="10"/>
      <c r="U32" s="2"/>
      <c r="V32" s="2"/>
      <c r="W32" s="2"/>
      <c r="X32" s="10"/>
      <c r="Y32" s="10"/>
      <c r="Z32" s="10"/>
      <c r="AA32" s="10"/>
      <c r="AB32" s="10"/>
      <c r="AC32" s="10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4.25">
      <c r="A33" s="54">
        <v>260</v>
      </c>
      <c r="B33" s="11">
        <v>0.0018</v>
      </c>
      <c r="C33" s="13">
        <f t="shared" si="0"/>
        <v>1.7739475672460643</v>
      </c>
      <c r="D33" s="13">
        <f t="shared" si="1"/>
        <v>0.5887907107312418</v>
      </c>
      <c r="E33" s="11">
        <v>15</v>
      </c>
      <c r="F33" s="11">
        <v>15</v>
      </c>
      <c r="G33" s="14">
        <f t="shared" si="2"/>
        <v>0.2679491924677609</v>
      </c>
      <c r="H33" s="11">
        <f t="shared" si="10"/>
        <v>100</v>
      </c>
      <c r="I33" s="15">
        <f t="shared" si="3"/>
        <v>0.46799999999999997</v>
      </c>
      <c r="J33" s="15">
        <f t="shared" si="4"/>
        <v>0.3193105621042916</v>
      </c>
      <c r="K33" s="15">
        <f t="shared" si="5"/>
        <v>0.36</v>
      </c>
      <c r="L33" s="15">
        <f t="shared" si="11"/>
        <v>0.08075526504459686</v>
      </c>
      <c r="M33" s="16">
        <f t="shared" si="6"/>
        <v>0.292808765483552</v>
      </c>
      <c r="N33" s="16">
        <f t="shared" si="7"/>
        <v>0.5763952076447875</v>
      </c>
      <c r="O33" s="17">
        <f t="shared" si="8"/>
        <v>446.9342501810104</v>
      </c>
      <c r="P33" s="47" t="str">
        <f t="shared" si="9"/>
        <v>Good</v>
      </c>
      <c r="Q33" s="18">
        <v>1625.6</v>
      </c>
      <c r="R33" s="11">
        <v>1600</v>
      </c>
      <c r="S33" s="11">
        <v>300</v>
      </c>
      <c r="T33" s="10"/>
      <c r="U33" s="2"/>
      <c r="V33" s="2"/>
      <c r="W33" s="2"/>
      <c r="X33" s="10"/>
      <c r="Y33" s="10"/>
      <c r="Z33" s="10"/>
      <c r="AA33" s="10"/>
      <c r="AB33" s="10"/>
      <c r="AC33" s="1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4.25">
      <c r="A34" s="54">
        <v>270</v>
      </c>
      <c r="B34" s="11">
        <v>0.0018</v>
      </c>
      <c r="C34" s="13">
        <f t="shared" si="0"/>
        <v>1.8172865252234707</v>
      </c>
      <c r="D34" s="13">
        <f t="shared" si="1"/>
        <v>0.5887907107312418</v>
      </c>
      <c r="E34" s="11">
        <v>15</v>
      </c>
      <c r="F34" s="11">
        <v>15</v>
      </c>
      <c r="G34" s="14">
        <f t="shared" si="2"/>
        <v>0.2679491924677609</v>
      </c>
      <c r="H34" s="11">
        <f t="shared" si="10"/>
        <v>100</v>
      </c>
      <c r="I34" s="15">
        <f t="shared" si="3"/>
        <v>0.486</v>
      </c>
      <c r="J34" s="15">
        <f t="shared" si="4"/>
        <v>0.3271115745402247</v>
      </c>
      <c r="K34" s="15">
        <f t="shared" si="5"/>
        <v>0.36</v>
      </c>
      <c r="L34" s="15">
        <f t="shared" si="11"/>
        <v>0.07582417580110445</v>
      </c>
      <c r="M34" s="16">
        <f t="shared" si="6"/>
        <v>0.2895328746017264</v>
      </c>
      <c r="N34" s="16">
        <f t="shared" si="7"/>
        <v>0.5699466035467055</v>
      </c>
      <c r="O34" s="17">
        <f t="shared" si="8"/>
        <v>441.93403158261674</v>
      </c>
      <c r="P34" s="47" t="str">
        <f t="shared" si="9"/>
        <v>Good</v>
      </c>
      <c r="Q34" s="18">
        <v>1676.4</v>
      </c>
      <c r="R34" s="11">
        <v>1650</v>
      </c>
      <c r="S34" s="11">
        <v>300</v>
      </c>
      <c r="T34" s="10"/>
      <c r="U34" s="2"/>
      <c r="V34" s="2"/>
      <c r="W34" s="2"/>
      <c r="X34" s="10"/>
      <c r="Y34" s="10"/>
      <c r="Z34" s="10"/>
      <c r="AA34" s="10"/>
      <c r="AB34" s="10"/>
      <c r="AC34" s="1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4.25">
      <c r="A35" s="54">
        <v>280</v>
      </c>
      <c r="B35" s="11">
        <v>0.0018</v>
      </c>
      <c r="C35" s="13">
        <f t="shared" si="0"/>
        <v>1.8592793490435684</v>
      </c>
      <c r="D35" s="13">
        <f t="shared" si="1"/>
        <v>0.5887907107312418</v>
      </c>
      <c r="E35" s="11">
        <v>15</v>
      </c>
      <c r="F35" s="11">
        <v>15</v>
      </c>
      <c r="G35" s="14">
        <f t="shared" si="2"/>
        <v>0.2679491924677609</v>
      </c>
      <c r="H35" s="11">
        <f t="shared" si="10"/>
        <v>100</v>
      </c>
      <c r="I35" s="15">
        <f t="shared" si="3"/>
        <v>0.504</v>
      </c>
      <c r="J35" s="15">
        <f t="shared" si="4"/>
        <v>0.3346702828278423</v>
      </c>
      <c r="K35" s="15">
        <f t="shared" si="5"/>
        <v>0.36</v>
      </c>
      <c r="L35" s="15">
        <f t="shared" si="11"/>
        <v>0.07130774233338968</v>
      </c>
      <c r="M35" s="16">
        <f t="shared" si="6"/>
        <v>0.2865324537038924</v>
      </c>
      <c r="N35" s="16">
        <f t="shared" si="7"/>
        <v>0.5640402631966387</v>
      </c>
      <c r="O35" s="17">
        <f t="shared" si="8"/>
        <v>437.3542818542016</v>
      </c>
      <c r="P35" s="47" t="str">
        <f t="shared" si="9"/>
        <v>Good</v>
      </c>
      <c r="Q35" s="18">
        <v>1828.8</v>
      </c>
      <c r="R35" s="11">
        <v>1800</v>
      </c>
      <c r="S35" s="11">
        <v>300</v>
      </c>
      <c r="T35" s="10"/>
      <c r="U35" s="2"/>
      <c r="V35" s="2"/>
      <c r="W35" s="2"/>
      <c r="X35" s="10"/>
      <c r="Y35" s="10"/>
      <c r="Z35" s="10"/>
      <c r="AA35" s="10"/>
      <c r="AB35" s="10"/>
      <c r="AC35" s="10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4.25">
      <c r="A36" s="54">
        <v>290</v>
      </c>
      <c r="B36" s="11">
        <v>0.0018</v>
      </c>
      <c r="C36" s="13">
        <f t="shared" si="0"/>
        <v>1.8999678504446655</v>
      </c>
      <c r="D36" s="13">
        <f t="shared" si="1"/>
        <v>0.5887907107312418</v>
      </c>
      <c r="E36" s="11">
        <v>15</v>
      </c>
      <c r="F36" s="11">
        <v>15</v>
      </c>
      <c r="G36" s="14">
        <f t="shared" si="2"/>
        <v>0.2679491924677609</v>
      </c>
      <c r="H36" s="11">
        <f t="shared" si="10"/>
        <v>100</v>
      </c>
      <c r="I36" s="15">
        <f t="shared" si="3"/>
        <v>0.522</v>
      </c>
      <c r="J36" s="15">
        <f t="shared" si="4"/>
        <v>0.3419942130800398</v>
      </c>
      <c r="K36" s="15">
        <f t="shared" si="5"/>
        <v>0.36</v>
      </c>
      <c r="L36" s="15">
        <f t="shared" si="11"/>
        <v>0.0671604938064472</v>
      </c>
      <c r="M36" s="16">
        <f t="shared" si="6"/>
        <v>0.28377729496244297</v>
      </c>
      <c r="N36" s="16">
        <f t="shared" si="7"/>
        <v>0.5586167223670138</v>
      </c>
      <c r="O36" s="17">
        <f t="shared" si="8"/>
        <v>433.1488927012988</v>
      </c>
      <c r="P36" s="47" t="str">
        <f t="shared" si="9"/>
        <v>Good</v>
      </c>
      <c r="Q36" s="18">
        <v>1930.4</v>
      </c>
      <c r="R36" s="11">
        <v>1900</v>
      </c>
      <c r="S36" s="11">
        <v>350</v>
      </c>
      <c r="T36" s="10"/>
      <c r="U36" s="2"/>
      <c r="V36" s="2"/>
      <c r="W36" s="2"/>
      <c r="X36" s="10"/>
      <c r="Y36" s="10"/>
      <c r="Z36" s="10"/>
      <c r="AA36" s="10"/>
      <c r="AB36" s="10"/>
      <c r="AC36" s="10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4.25">
      <c r="A37" s="54">
        <v>300</v>
      </c>
      <c r="B37" s="11">
        <v>0.0018</v>
      </c>
      <c r="C37" s="13">
        <f t="shared" si="0"/>
        <v>1.9393925424672755</v>
      </c>
      <c r="D37" s="13">
        <f t="shared" si="1"/>
        <v>0.5887907107312418</v>
      </c>
      <c r="E37" s="11">
        <v>15</v>
      </c>
      <c r="F37" s="11">
        <v>15</v>
      </c>
      <c r="G37" s="14">
        <f t="shared" si="2"/>
        <v>0.2679491924677609</v>
      </c>
      <c r="H37" s="11">
        <f t="shared" si="10"/>
        <v>100</v>
      </c>
      <c r="I37" s="15">
        <f t="shared" si="3"/>
        <v>0.54</v>
      </c>
      <c r="J37" s="15">
        <f t="shared" si="4"/>
        <v>0.3490906576441096</v>
      </c>
      <c r="K37" s="15">
        <f t="shared" si="5"/>
        <v>0.3490906576441096</v>
      </c>
      <c r="L37" s="15">
        <f t="shared" si="11"/>
        <v>0.06334310848473954</v>
      </c>
      <c r="M37" s="16">
        <f t="shared" si="6"/>
        <v>0.27399382714509624</v>
      </c>
      <c r="N37" s="16">
        <f t="shared" si="7"/>
        <v>0.5393579274509769</v>
      </c>
      <c r="O37" s="17">
        <f t="shared" si="8"/>
        <v>418.2157097895956</v>
      </c>
      <c r="P37" s="47" t="str">
        <f t="shared" si="9"/>
        <v>Good</v>
      </c>
      <c r="Q37" s="18">
        <v>2032</v>
      </c>
      <c r="R37" s="11">
        <v>2000</v>
      </c>
      <c r="S37" s="11">
        <v>350</v>
      </c>
      <c r="T37" s="10"/>
      <c r="U37" s="2"/>
      <c r="V37" s="2"/>
      <c r="W37" s="2"/>
      <c r="X37" s="10"/>
      <c r="Y37" s="10"/>
      <c r="Z37" s="10"/>
      <c r="AA37" s="10"/>
      <c r="AB37" s="10"/>
      <c r="AC37" s="10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4.25">
      <c r="A38" s="54">
        <v>310</v>
      </c>
      <c r="B38" s="11">
        <v>0.0018</v>
      </c>
      <c r="C38" s="13">
        <f t="shared" si="0"/>
        <v>1.9775926797924543</v>
      </c>
      <c r="D38" s="13">
        <f t="shared" si="1"/>
        <v>0.5887907107312418</v>
      </c>
      <c r="E38" s="11">
        <v>15</v>
      </c>
      <c r="F38" s="11">
        <v>15</v>
      </c>
      <c r="G38" s="14">
        <f t="shared" si="2"/>
        <v>0.2679491924677609</v>
      </c>
      <c r="H38" s="11">
        <f t="shared" si="10"/>
        <v>100</v>
      </c>
      <c r="I38" s="15">
        <f t="shared" si="3"/>
        <v>0.5579999999999999</v>
      </c>
      <c r="J38" s="15">
        <f t="shared" si="4"/>
        <v>0.3559666823626418</v>
      </c>
      <c r="K38" s="15">
        <f t="shared" si="5"/>
        <v>0.3559666823626418</v>
      </c>
      <c r="L38" s="15">
        <f t="shared" si="11"/>
        <v>0.05982142855275032</v>
      </c>
      <c r="M38" s="16">
        <f t="shared" si="6"/>
        <v>0.27622223287010655</v>
      </c>
      <c r="N38" s="16">
        <f t="shared" si="7"/>
        <v>0.5437445528939105</v>
      </c>
      <c r="O38" s="17">
        <f t="shared" si="8"/>
        <v>421.61707941786415</v>
      </c>
      <c r="P38" s="47" t="str">
        <f t="shared" si="9"/>
        <v>Good</v>
      </c>
      <c r="Q38" s="18">
        <v>2133.6</v>
      </c>
      <c r="R38" s="11">
        <v>2100</v>
      </c>
      <c r="S38" s="11">
        <v>350</v>
      </c>
      <c r="T38" s="10"/>
      <c r="U38" s="2"/>
      <c r="V38" s="2"/>
      <c r="W38" s="2"/>
      <c r="X38" s="10"/>
      <c r="Y38" s="10"/>
      <c r="Z38" s="10"/>
      <c r="AA38" s="10"/>
      <c r="AB38" s="10"/>
      <c r="AC38" s="10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4.25">
      <c r="A39" s="54">
        <v>320</v>
      </c>
      <c r="B39" s="11">
        <v>0.0018</v>
      </c>
      <c r="C39" s="13">
        <f t="shared" si="0"/>
        <v>2.014606297827204</v>
      </c>
      <c r="D39" s="13">
        <f t="shared" si="1"/>
        <v>0.5887907107312418</v>
      </c>
      <c r="E39" s="11">
        <v>15</v>
      </c>
      <c r="F39" s="11">
        <v>15</v>
      </c>
      <c r="G39" s="14">
        <f t="shared" si="2"/>
        <v>0.2679491924677609</v>
      </c>
      <c r="H39" s="11">
        <f t="shared" si="10"/>
        <v>100</v>
      </c>
      <c r="I39" s="15">
        <f t="shared" si="3"/>
        <v>0.576</v>
      </c>
      <c r="J39" s="15">
        <f t="shared" si="4"/>
        <v>0.3626291336088967</v>
      </c>
      <c r="K39" s="15">
        <f t="shared" si="5"/>
        <v>0.3626291336088967</v>
      </c>
      <c r="L39" s="15">
        <f t="shared" si="11"/>
        <v>0.05656565654789302</v>
      </c>
      <c r="M39" s="16">
        <f t="shared" si="6"/>
        <v>0.27848540615964434</v>
      </c>
      <c r="N39" s="16">
        <f t="shared" si="7"/>
        <v>0.5481996184244967</v>
      </c>
      <c r="O39" s="17">
        <f t="shared" si="8"/>
        <v>425.07151718211236</v>
      </c>
      <c r="P39" s="47" t="str">
        <f t="shared" si="9"/>
        <v>Good</v>
      </c>
      <c r="Q39" s="18">
        <v>2235.2</v>
      </c>
      <c r="R39" s="11">
        <v>2200</v>
      </c>
      <c r="S39" s="11">
        <v>400</v>
      </c>
      <c r="T39" s="10"/>
      <c r="U39" s="2"/>
      <c r="V39" s="2"/>
      <c r="W39" s="2"/>
      <c r="X39" s="10"/>
      <c r="Y39" s="10"/>
      <c r="Z39" s="10"/>
      <c r="AA39" s="10"/>
      <c r="AB39" s="10"/>
      <c r="AC39" s="10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4.25">
      <c r="A40" s="54">
        <v>330</v>
      </c>
      <c r="B40" s="11">
        <v>0.0018</v>
      </c>
      <c r="C40" s="13">
        <f t="shared" si="0"/>
        <v>2.0504702505758585</v>
      </c>
      <c r="D40" s="13">
        <f t="shared" si="1"/>
        <v>0.5887907107312418</v>
      </c>
      <c r="E40" s="11">
        <v>15</v>
      </c>
      <c r="F40" s="11">
        <v>15</v>
      </c>
      <c r="G40" s="14">
        <f t="shared" si="2"/>
        <v>0.2679491924677609</v>
      </c>
      <c r="H40" s="11">
        <f t="shared" si="10"/>
        <v>100</v>
      </c>
      <c r="I40" s="15">
        <f t="shared" si="3"/>
        <v>0.594</v>
      </c>
      <c r="J40" s="15">
        <f t="shared" si="4"/>
        <v>0.3690846451036545</v>
      </c>
      <c r="K40" s="15">
        <f t="shared" si="5"/>
        <v>0.3690846451036545</v>
      </c>
      <c r="L40" s="15">
        <f t="shared" si="11"/>
        <v>0.05354969572345584</v>
      </c>
      <c r="M40" s="16">
        <f t="shared" si="6"/>
        <v>0.2807704170613129</v>
      </c>
      <c r="N40" s="16">
        <f t="shared" si="7"/>
        <v>0.5526976713805372</v>
      </c>
      <c r="O40" s="17">
        <f t="shared" si="8"/>
        <v>428.5592872026107</v>
      </c>
      <c r="P40" s="47" t="str">
        <f t="shared" si="9"/>
        <v>Good</v>
      </c>
      <c r="Q40" s="18">
        <v>2336.8</v>
      </c>
      <c r="R40" s="11">
        <v>2300</v>
      </c>
      <c r="S40" s="11">
        <v>400</v>
      </c>
      <c r="T40" s="10"/>
      <c r="U40" s="2"/>
      <c r="V40" s="2"/>
      <c r="W40" s="2"/>
      <c r="X40" s="10"/>
      <c r="Y40" s="10"/>
      <c r="Z40" s="10"/>
      <c r="AA40" s="10"/>
      <c r="AB40" s="10"/>
      <c r="AC40" s="10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4.25">
      <c r="A41" s="54">
        <v>340</v>
      </c>
      <c r="B41" s="11">
        <v>0.0018</v>
      </c>
      <c r="C41" s="13">
        <f t="shared" si="0"/>
        <v>2.0852202473351644</v>
      </c>
      <c r="D41" s="13">
        <f t="shared" si="1"/>
        <v>0.5887907107312418</v>
      </c>
      <c r="E41" s="11">
        <v>15</v>
      </c>
      <c r="F41" s="11">
        <v>15</v>
      </c>
      <c r="G41" s="14">
        <f t="shared" si="2"/>
        <v>0.2679491924677609</v>
      </c>
      <c r="H41" s="11">
        <f t="shared" si="10"/>
        <v>100</v>
      </c>
      <c r="I41" s="15">
        <f t="shared" si="3"/>
        <v>0.612</v>
      </c>
      <c r="J41" s="15">
        <f t="shared" si="4"/>
        <v>0.3753396445203296</v>
      </c>
      <c r="K41" s="15">
        <f t="shared" si="5"/>
        <v>0.3753396445203296</v>
      </c>
      <c r="L41" s="15">
        <f t="shared" si="11"/>
        <v>0.05075060531076632</v>
      </c>
      <c r="M41" s="16">
        <f t="shared" si="6"/>
        <v>0.2830662953623426</v>
      </c>
      <c r="N41" s="16">
        <f t="shared" si="7"/>
        <v>0.5572171168550052</v>
      </c>
      <c r="O41" s="17">
        <f t="shared" si="8"/>
        <v>432.06364488562957</v>
      </c>
      <c r="P41" s="47" t="str">
        <f t="shared" si="9"/>
        <v>Good</v>
      </c>
      <c r="Q41" s="18">
        <v>2438.4</v>
      </c>
      <c r="R41" s="11">
        <v>2400</v>
      </c>
      <c r="S41" s="11">
        <v>400</v>
      </c>
      <c r="T41" s="10"/>
      <c r="U41" s="2"/>
      <c r="V41" s="2"/>
      <c r="W41" s="2"/>
      <c r="X41" s="10"/>
      <c r="Y41" s="10"/>
      <c r="Z41" s="10"/>
      <c r="AA41" s="10"/>
      <c r="AB41" s="10"/>
      <c r="AC41" s="10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4.25">
      <c r="A42" s="54">
        <v>350</v>
      </c>
      <c r="B42" s="11">
        <v>0.0018</v>
      </c>
      <c r="C42" s="13">
        <f t="shared" si="0"/>
        <v>2.118890888249588</v>
      </c>
      <c r="D42" s="13">
        <f t="shared" si="1"/>
        <v>0.5887907107312418</v>
      </c>
      <c r="E42" s="11">
        <v>15</v>
      </c>
      <c r="F42" s="11">
        <v>15</v>
      </c>
      <c r="G42" s="14">
        <f t="shared" si="2"/>
        <v>0.2679491924677609</v>
      </c>
      <c r="H42" s="11">
        <f t="shared" si="10"/>
        <v>100</v>
      </c>
      <c r="I42" s="15">
        <f t="shared" si="3"/>
        <v>0.63</v>
      </c>
      <c r="J42" s="15">
        <f t="shared" si="4"/>
        <v>0.3814003598849258</v>
      </c>
      <c r="K42" s="15">
        <f t="shared" si="5"/>
        <v>0.3814003598849258</v>
      </c>
      <c r="L42" s="15">
        <f t="shared" si="11"/>
        <v>0.048148148132786485</v>
      </c>
      <c r="M42" s="16">
        <f t="shared" si="6"/>
        <v>0.2853637343055713</v>
      </c>
      <c r="N42" s="16">
        <f t="shared" si="7"/>
        <v>0.561739634459786</v>
      </c>
      <c r="O42" s="17">
        <f t="shared" si="8"/>
        <v>435.57038468466834</v>
      </c>
      <c r="P42" s="47" t="str">
        <f t="shared" si="9"/>
        <v>Good</v>
      </c>
      <c r="Q42" s="18">
        <v>2540</v>
      </c>
      <c r="R42" s="11">
        <v>2500</v>
      </c>
      <c r="S42" s="11">
        <v>450</v>
      </c>
      <c r="T42" s="10"/>
      <c r="U42" s="2"/>
      <c r="V42" s="2"/>
      <c r="W42" s="2"/>
      <c r="X42" s="10"/>
      <c r="Y42" s="10"/>
      <c r="Z42" s="10"/>
      <c r="AA42" s="10"/>
      <c r="AB42" s="10"/>
      <c r="AC42" s="10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4.25">
      <c r="A43" s="54">
        <v>360</v>
      </c>
      <c r="B43" s="11">
        <v>0.0018</v>
      </c>
      <c r="C43" s="13">
        <f t="shared" si="0"/>
        <v>2.1515156987622506</v>
      </c>
      <c r="D43" s="13">
        <f t="shared" si="1"/>
        <v>0.5887907107312418</v>
      </c>
      <c r="E43" s="11">
        <v>15</v>
      </c>
      <c r="F43" s="11">
        <v>15</v>
      </c>
      <c r="G43" s="14">
        <f t="shared" si="2"/>
        <v>0.2679491924677609</v>
      </c>
      <c r="H43" s="11">
        <f t="shared" si="10"/>
        <v>100</v>
      </c>
      <c r="I43" s="15">
        <f t="shared" si="3"/>
        <v>0.648</v>
      </c>
      <c r="J43" s="15">
        <f t="shared" si="4"/>
        <v>0.38727282577720507</v>
      </c>
      <c r="K43" s="15">
        <f t="shared" si="5"/>
        <v>0.38727282577720507</v>
      </c>
      <c r="L43" s="15">
        <f t="shared" si="11"/>
        <v>0.04572441292286822</v>
      </c>
      <c r="M43" s="16">
        <f t="shared" si="6"/>
        <v>0.28765484380255074</v>
      </c>
      <c r="N43" s="16">
        <f t="shared" si="7"/>
        <v>0.5662496925247062</v>
      </c>
      <c r="O43" s="17">
        <f t="shared" si="8"/>
        <v>439.067463412568</v>
      </c>
      <c r="P43" s="47" t="str">
        <f t="shared" si="9"/>
        <v>Good</v>
      </c>
      <c r="Q43" s="18">
        <v>2641.6</v>
      </c>
      <c r="R43" s="11">
        <v>2600</v>
      </c>
      <c r="S43" s="11">
        <v>450</v>
      </c>
      <c r="T43" s="10"/>
      <c r="U43" s="2"/>
      <c r="V43" s="2"/>
      <c r="W43" s="2"/>
      <c r="X43" s="10"/>
      <c r="Y43" s="10"/>
      <c r="Z43" s="10"/>
      <c r="AA43" s="10"/>
      <c r="AB43" s="10"/>
      <c r="AC43" s="10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4.25">
      <c r="A44" s="54">
        <v>370</v>
      </c>
      <c r="B44" s="11">
        <v>0.0018</v>
      </c>
      <c r="C44" s="13">
        <f t="shared" si="0"/>
        <v>2.1831271629958056</v>
      </c>
      <c r="D44" s="13">
        <f t="shared" si="1"/>
        <v>0.5887907107312418</v>
      </c>
      <c r="E44" s="11">
        <v>15</v>
      </c>
      <c r="F44" s="11">
        <v>15</v>
      </c>
      <c r="G44" s="14">
        <f t="shared" si="2"/>
        <v>0.2679491924677609</v>
      </c>
      <c r="H44" s="11">
        <f t="shared" si="10"/>
        <v>100</v>
      </c>
      <c r="I44" s="15">
        <f t="shared" si="3"/>
        <v>0.666</v>
      </c>
      <c r="J44" s="15">
        <f t="shared" si="4"/>
        <v>0.39296288933924495</v>
      </c>
      <c r="K44" s="15">
        <f t="shared" si="5"/>
        <v>0.39296288933924495</v>
      </c>
      <c r="L44" s="15">
        <f t="shared" si="11"/>
        <v>0.04346349743931083</v>
      </c>
      <c r="M44" s="16">
        <f t="shared" si="6"/>
        <v>0.2899329439074222</v>
      </c>
      <c r="N44" s="16">
        <f t="shared" si="7"/>
        <v>0.5707341415500438</v>
      </c>
      <c r="O44" s="17">
        <f t="shared" si="8"/>
        <v>442.54468500641815</v>
      </c>
      <c r="P44" s="47" t="str">
        <f t="shared" si="9"/>
        <v>Good</v>
      </c>
      <c r="Q44" s="18">
        <v>2743.2</v>
      </c>
      <c r="R44" s="11">
        <v>2700</v>
      </c>
      <c r="S44" s="11">
        <v>450</v>
      </c>
      <c r="T44" s="10"/>
      <c r="U44" s="2"/>
      <c r="V44" s="2"/>
      <c r="W44" s="2"/>
      <c r="X44" s="10"/>
      <c r="Y44" s="10"/>
      <c r="Z44" s="10"/>
      <c r="AA44" s="10"/>
      <c r="AB44" s="10"/>
      <c r="AC44" s="10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4.25">
      <c r="A45" s="54">
        <v>380</v>
      </c>
      <c r="B45" s="11">
        <v>0.0018</v>
      </c>
      <c r="C45" s="13">
        <f t="shared" si="0"/>
        <v>2.2137567560964757</v>
      </c>
      <c r="D45" s="13">
        <f t="shared" si="1"/>
        <v>0.5887907107312418</v>
      </c>
      <c r="E45" s="11">
        <v>15</v>
      </c>
      <c r="F45" s="11">
        <v>15</v>
      </c>
      <c r="G45" s="14">
        <f t="shared" si="2"/>
        <v>0.2679491924677609</v>
      </c>
      <c r="H45" s="11">
        <f t="shared" si="10"/>
        <v>100</v>
      </c>
      <c r="I45" s="15">
        <f t="shared" si="3"/>
        <v>0.6839999999999999</v>
      </c>
      <c r="J45" s="15">
        <f t="shared" si="4"/>
        <v>0.39847621609736567</v>
      </c>
      <c r="K45" s="15">
        <f t="shared" si="5"/>
        <v>0.39847621609736567</v>
      </c>
      <c r="L45" s="15">
        <f t="shared" si="11"/>
        <v>0.04135124133786184</v>
      </c>
      <c r="M45" s="16">
        <f t="shared" si="6"/>
        <v>0.2921923912227064</v>
      </c>
      <c r="N45" s="16">
        <f t="shared" si="7"/>
        <v>0.5751818724856426</v>
      </c>
      <c r="O45" s="17">
        <f t="shared" si="8"/>
        <v>445.99343555871934</v>
      </c>
      <c r="P45" s="47" t="str">
        <f t="shared" si="9"/>
        <v>Good</v>
      </c>
      <c r="Q45" s="18">
        <v>2844.8</v>
      </c>
      <c r="R45" s="11">
        <v>2800</v>
      </c>
      <c r="S45" s="11">
        <v>450</v>
      </c>
      <c r="T45" s="10"/>
      <c r="U45" s="2"/>
      <c r="V45" s="2"/>
      <c r="W45" s="2"/>
      <c r="X45" s="10"/>
      <c r="Y45" s="10"/>
      <c r="Z45" s="10"/>
      <c r="AA45" s="10"/>
      <c r="AB45" s="10"/>
      <c r="AC45" s="10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4.25">
      <c r="A46" s="54">
        <v>390</v>
      </c>
      <c r="B46" s="11">
        <v>0.0018</v>
      </c>
      <c r="C46" s="13">
        <f t="shared" si="0"/>
        <v>2.243434975573471</v>
      </c>
      <c r="D46" s="13">
        <f t="shared" si="1"/>
        <v>0.5887907107312418</v>
      </c>
      <c r="E46" s="11">
        <v>15</v>
      </c>
      <c r="F46" s="11">
        <v>15</v>
      </c>
      <c r="G46" s="14">
        <f t="shared" si="2"/>
        <v>0.2679491924677609</v>
      </c>
      <c r="H46" s="11">
        <f t="shared" si="10"/>
        <v>100</v>
      </c>
      <c r="I46" s="15">
        <f t="shared" si="3"/>
        <v>0.702</v>
      </c>
      <c r="J46" s="15">
        <f t="shared" si="4"/>
        <v>0.4038182956032248</v>
      </c>
      <c r="K46" s="15">
        <f t="shared" si="5"/>
        <v>0.4038182956032248</v>
      </c>
      <c r="L46" s="15">
        <f t="shared" si="11"/>
        <v>0.03937499998720467</v>
      </c>
      <c r="M46" s="16">
        <f t="shared" si="6"/>
        <v>0.29442843238478394</v>
      </c>
      <c r="N46" s="16">
        <f t="shared" si="7"/>
        <v>0.5795835283165038</v>
      </c>
      <c r="O46" s="17">
        <f t="shared" si="8"/>
        <v>449.406459682149</v>
      </c>
      <c r="P46" s="47" t="str">
        <f t="shared" si="9"/>
        <v>Good</v>
      </c>
      <c r="Q46" s="18">
        <v>2946.4</v>
      </c>
      <c r="R46" s="11">
        <v>2900</v>
      </c>
      <c r="S46" s="11">
        <v>500</v>
      </c>
      <c r="T46" s="10"/>
      <c r="U46" s="2"/>
      <c r="V46" s="2"/>
      <c r="W46" s="2"/>
      <c r="X46" s="10"/>
      <c r="Y46" s="10"/>
      <c r="Z46" s="10"/>
      <c r="AA46" s="10"/>
      <c r="AB46" s="10"/>
      <c r="AC46" s="10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4.25">
      <c r="A47" s="54">
        <v>400</v>
      </c>
      <c r="B47" s="11">
        <v>0.0018</v>
      </c>
      <c r="C47" s="13">
        <f t="shared" si="0"/>
        <v>2.272191371664982</v>
      </c>
      <c r="D47" s="13">
        <f t="shared" si="1"/>
        <v>0.5887907107312418</v>
      </c>
      <c r="E47" s="11">
        <v>15</v>
      </c>
      <c r="F47" s="11">
        <v>15</v>
      </c>
      <c r="G47" s="14">
        <f t="shared" si="2"/>
        <v>0.2679491924677609</v>
      </c>
      <c r="H47" s="11">
        <f t="shared" si="10"/>
        <v>100</v>
      </c>
      <c r="I47" s="15">
        <f t="shared" si="3"/>
        <v>0.72</v>
      </c>
      <c r="J47" s="15">
        <f t="shared" si="4"/>
        <v>0.4089944468996968</v>
      </c>
      <c r="K47" s="15">
        <f t="shared" si="5"/>
        <v>0.4089944468996968</v>
      </c>
      <c r="L47" s="15">
        <f t="shared" si="11"/>
        <v>0.037523452145353894</v>
      </c>
      <c r="M47" s="16">
        <f t="shared" si="6"/>
        <v>0.2966370799279313</v>
      </c>
      <c r="N47" s="16">
        <f t="shared" si="7"/>
        <v>0.5839312597006523</v>
      </c>
      <c r="O47" s="17">
        <f t="shared" si="8"/>
        <v>452.7776710322618</v>
      </c>
      <c r="P47" s="47" t="str">
        <f t="shared" si="9"/>
        <v>Good</v>
      </c>
      <c r="Q47" s="18">
        <v>3048</v>
      </c>
      <c r="R47" s="11">
        <v>3000</v>
      </c>
      <c r="S47" s="11">
        <v>500</v>
      </c>
      <c r="T47" s="10"/>
      <c r="U47" s="2"/>
      <c r="V47" s="2"/>
      <c r="W47" s="2"/>
      <c r="X47" s="10"/>
      <c r="Y47" s="10"/>
      <c r="Z47" s="10"/>
      <c r="AA47" s="10"/>
      <c r="AB47" s="10"/>
      <c r="AC47" s="10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4.25">
      <c r="A48" s="54">
        <v>410</v>
      </c>
      <c r="B48" s="11">
        <v>0.0018</v>
      </c>
      <c r="C48" s="13">
        <f t="shared" si="0"/>
        <v>2.3000545767609912</v>
      </c>
      <c r="D48" s="13">
        <f t="shared" si="1"/>
        <v>0.5887907107312418</v>
      </c>
      <c r="E48" s="11">
        <v>15</v>
      </c>
      <c r="F48" s="11">
        <v>15</v>
      </c>
      <c r="G48" s="14">
        <f t="shared" si="2"/>
        <v>0.2679491924677609</v>
      </c>
      <c r="H48" s="11">
        <f t="shared" si="10"/>
        <v>100</v>
      </c>
      <c r="I48" s="15">
        <f t="shared" si="3"/>
        <v>0.738</v>
      </c>
      <c r="J48" s="15">
        <f t="shared" si="4"/>
        <v>0.41400982381697843</v>
      </c>
      <c r="K48" s="15">
        <f t="shared" si="5"/>
        <v>0.41400982381697843</v>
      </c>
      <c r="L48" s="15">
        <f t="shared" si="11"/>
        <v>0.035786435774710974</v>
      </c>
      <c r="M48" s="16">
        <f t="shared" si="6"/>
        <v>0.298815006729042</v>
      </c>
      <c r="N48" s="16">
        <f t="shared" si="7"/>
        <v>0.5882185171831535</v>
      </c>
      <c r="O48" s="17">
        <f t="shared" si="8"/>
        <v>456.1019911911752</v>
      </c>
      <c r="P48" s="47" t="str">
        <f t="shared" si="9"/>
        <v>Good</v>
      </c>
      <c r="Q48" s="2"/>
      <c r="R48" s="2"/>
      <c r="S48" s="2"/>
      <c r="T48" s="10"/>
      <c r="U48" s="2"/>
      <c r="V48" s="2"/>
      <c r="W48" s="2"/>
      <c r="X48" s="10"/>
      <c r="Y48" s="10"/>
      <c r="Z48" s="10"/>
      <c r="AA48" s="10"/>
      <c r="AB48" s="10"/>
      <c r="AC48" s="10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4.25">
      <c r="A49" s="54">
        <v>420</v>
      </c>
      <c r="B49" s="11">
        <v>0.0018</v>
      </c>
      <c r="C49" s="13">
        <f t="shared" si="0"/>
        <v>2.327052333912188</v>
      </c>
      <c r="D49" s="13">
        <f t="shared" si="1"/>
        <v>0.5887907107312418</v>
      </c>
      <c r="E49" s="11">
        <v>15</v>
      </c>
      <c r="F49" s="11">
        <v>15</v>
      </c>
      <c r="G49" s="14">
        <f t="shared" si="2"/>
        <v>0.2679491924677609</v>
      </c>
      <c r="H49" s="11">
        <f t="shared" si="10"/>
        <v>100</v>
      </c>
      <c r="I49" s="15">
        <f t="shared" si="3"/>
        <v>0.756</v>
      </c>
      <c r="J49" s="15">
        <f t="shared" si="4"/>
        <v>0.4188694201041938</v>
      </c>
      <c r="K49" s="15">
        <f t="shared" si="5"/>
        <v>0.4188694201041938</v>
      </c>
      <c r="L49" s="15">
        <f t="shared" si="11"/>
        <v>0.03415480734732233</v>
      </c>
      <c r="M49" s="16">
        <f t="shared" si="6"/>
        <v>0.3009594559484082</v>
      </c>
      <c r="N49" s="16">
        <f t="shared" si="7"/>
        <v>0.5924398739141894</v>
      </c>
      <c r="O49" s="17">
        <f t="shared" si="8"/>
        <v>459.3752122039613</v>
      </c>
      <c r="P49" s="47" t="str">
        <f t="shared" si="9"/>
        <v>Good</v>
      </c>
      <c r="Q49" s="2"/>
      <c r="R49" s="2"/>
      <c r="S49" s="2"/>
      <c r="T49" s="10"/>
      <c r="U49" s="2"/>
      <c r="V49" s="2"/>
      <c r="W49" s="2"/>
      <c r="X49" s="10"/>
      <c r="Y49" s="10"/>
      <c r="Z49" s="10"/>
      <c r="AA49" s="10"/>
      <c r="AB49" s="10"/>
      <c r="AC49" s="10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4.25">
      <c r="A50" s="54">
        <v>430</v>
      </c>
      <c r="B50" s="11">
        <v>0.0018</v>
      </c>
      <c r="C50" s="13">
        <f t="shared" si="0"/>
        <v>2.3532115244533873</v>
      </c>
      <c r="D50" s="13">
        <f t="shared" si="1"/>
        <v>0.5887907107312418</v>
      </c>
      <c r="E50" s="11">
        <v>15</v>
      </c>
      <c r="F50" s="11">
        <v>15</v>
      </c>
      <c r="G50" s="14">
        <f t="shared" si="2"/>
        <v>0.2679491924677609</v>
      </c>
      <c r="H50" s="11">
        <f t="shared" si="10"/>
        <v>100</v>
      </c>
      <c r="I50" s="15">
        <f t="shared" si="3"/>
        <v>0.774</v>
      </c>
      <c r="J50" s="15">
        <f t="shared" si="4"/>
        <v>0.42357807440160966</v>
      </c>
      <c r="K50" s="15">
        <f t="shared" si="5"/>
        <v>0.42357807440160966</v>
      </c>
      <c r="L50" s="15">
        <f t="shared" si="11"/>
        <v>0.03262032084484571</v>
      </c>
      <c r="M50" s="16">
        <f t="shared" si="6"/>
        <v>0.30306816394848113</v>
      </c>
      <c r="N50" s="16">
        <f t="shared" si="7"/>
        <v>0.596590873914333</v>
      </c>
      <c r="O50" s="17">
        <f t="shared" si="8"/>
        <v>462.5938789242246</v>
      </c>
      <c r="P50" s="47" t="str">
        <f t="shared" si="9"/>
        <v>Good</v>
      </c>
      <c r="Q50" s="2"/>
      <c r="R50" s="2"/>
      <c r="S50" s="2"/>
      <c r="T50" s="10"/>
      <c r="U50" s="2"/>
      <c r="V50" s="2"/>
      <c r="W50" s="2"/>
      <c r="X50" s="10"/>
      <c r="Y50" s="10"/>
      <c r="Z50" s="10"/>
      <c r="AA50" s="10"/>
      <c r="AB50" s="10"/>
      <c r="AC50" s="10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4.25">
      <c r="A51" s="54">
        <v>440</v>
      </c>
      <c r="B51" s="11">
        <v>0.0018</v>
      </c>
      <c r="C51" s="13">
        <f t="shared" si="0"/>
        <v>2.3785581947689414</v>
      </c>
      <c r="D51" s="13">
        <f t="shared" si="1"/>
        <v>0.5887907107312418</v>
      </c>
      <c r="E51" s="11">
        <v>15</v>
      </c>
      <c r="F51" s="11">
        <v>15</v>
      </c>
      <c r="G51" s="14">
        <f t="shared" si="2"/>
        <v>0.2679491924677609</v>
      </c>
      <c r="H51" s="11">
        <f t="shared" si="10"/>
        <v>100</v>
      </c>
      <c r="I51" s="15">
        <f t="shared" si="3"/>
        <v>0.7919999999999999</v>
      </c>
      <c r="J51" s="15">
        <f t="shared" si="4"/>
        <v>0.4281404750584094</v>
      </c>
      <c r="K51" s="15">
        <f t="shared" si="5"/>
        <v>0.4281404750584094</v>
      </c>
      <c r="L51" s="15">
        <f t="shared" si="11"/>
        <v>0.031175523339106812</v>
      </c>
      <c r="M51" s="16">
        <f t="shared" si="6"/>
        <v>0.30513929412508245</v>
      </c>
      <c r="N51" s="16">
        <f t="shared" si="7"/>
        <v>0.6006679018210285</v>
      </c>
      <c r="O51" s="17">
        <f t="shared" si="8"/>
        <v>465.7551880161089</v>
      </c>
      <c r="P51" s="47" t="str">
        <f t="shared" si="9"/>
        <v>Good</v>
      </c>
      <c r="Q51" s="10"/>
      <c r="R51" s="10"/>
      <c r="S51" s="10"/>
      <c r="T51" s="10"/>
      <c r="U51" s="2"/>
      <c r="V51" s="2"/>
      <c r="W51" s="2"/>
      <c r="X51" s="10"/>
      <c r="Y51" s="10"/>
      <c r="Z51" s="10"/>
      <c r="AA51" s="10"/>
      <c r="AB51" s="10"/>
      <c r="AC51" s="10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4.25">
      <c r="A52" s="54">
        <v>450</v>
      </c>
      <c r="B52" s="11">
        <v>0.0018</v>
      </c>
      <c r="C52" s="13">
        <f t="shared" si="0"/>
        <v>2.4031175822268036</v>
      </c>
      <c r="D52" s="13">
        <f t="shared" si="1"/>
        <v>0.5887907107312418</v>
      </c>
      <c r="E52" s="11">
        <v>15</v>
      </c>
      <c r="F52" s="11">
        <v>15</v>
      </c>
      <c r="G52" s="14">
        <f t="shared" si="2"/>
        <v>0.2679491924677609</v>
      </c>
      <c r="H52" s="11">
        <f t="shared" si="10"/>
        <v>100</v>
      </c>
      <c r="I52" s="15">
        <f t="shared" si="3"/>
        <v>0.8099999999999999</v>
      </c>
      <c r="J52" s="15">
        <f t="shared" si="4"/>
        <v>0.4325611648008246</v>
      </c>
      <c r="K52" s="15">
        <f t="shared" si="5"/>
        <v>0.4325611648008246</v>
      </c>
      <c r="L52" s="15">
        <f t="shared" si="11"/>
        <v>0.029813664586360342</v>
      </c>
      <c r="M52" s="16">
        <f t="shared" si="6"/>
        <v>0.3071713799489854</v>
      </c>
      <c r="N52" s="16">
        <f t="shared" si="7"/>
        <v>0.6046680707657194</v>
      </c>
      <c r="O52" s="17">
        <f t="shared" si="8"/>
        <v>468.8569010147266</v>
      </c>
      <c r="P52" s="47" t="str">
        <f t="shared" si="9"/>
        <v>Good</v>
      </c>
      <c r="Q52" s="10"/>
      <c r="R52" s="10"/>
      <c r="S52" s="10"/>
      <c r="T52" s="10"/>
      <c r="U52" s="2"/>
      <c r="V52" s="2"/>
      <c r="W52" s="2"/>
      <c r="X52" s="10"/>
      <c r="Y52" s="10"/>
      <c r="Z52" s="10"/>
      <c r="AA52" s="10"/>
      <c r="AB52" s="10"/>
      <c r="AC52" s="10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4.25">
      <c r="A53" s="54">
        <v>460</v>
      </c>
      <c r="B53" s="11">
        <v>0.0018</v>
      </c>
      <c r="C53" s="13">
        <f t="shared" si="0"/>
        <v>2.4269141403070695</v>
      </c>
      <c r="D53" s="13">
        <f t="shared" si="1"/>
        <v>0.5887907107312418</v>
      </c>
      <c r="E53" s="11">
        <v>15</v>
      </c>
      <c r="F53" s="11">
        <v>15</v>
      </c>
      <c r="G53" s="14">
        <f t="shared" si="2"/>
        <v>0.2679491924677609</v>
      </c>
      <c r="H53" s="11">
        <f t="shared" si="10"/>
        <v>100</v>
      </c>
      <c r="I53" s="15">
        <f t="shared" si="3"/>
        <v>0.828</v>
      </c>
      <c r="J53" s="15">
        <f t="shared" si="4"/>
        <v>0.4368445452552725</v>
      </c>
      <c r="K53" s="15">
        <f t="shared" si="5"/>
        <v>0.4368445452552725</v>
      </c>
      <c r="L53" s="15">
        <f t="shared" si="11"/>
        <v>0.028528618510110588</v>
      </c>
      <c r="M53" s="16">
        <f t="shared" si="6"/>
        <v>0.30916327580914776</v>
      </c>
      <c r="N53" s="16">
        <f t="shared" si="7"/>
        <v>0.6085891256085586</v>
      </c>
      <c r="O53" s="17">
        <f t="shared" si="8"/>
        <v>471.8972692947886</v>
      </c>
      <c r="P53" s="47" t="str">
        <f t="shared" si="9"/>
        <v>Good</v>
      </c>
      <c r="Q53" s="10"/>
      <c r="R53" s="10"/>
      <c r="S53" s="10"/>
      <c r="T53" s="10"/>
      <c r="U53" s="2"/>
      <c r="V53" s="2"/>
      <c r="W53" s="2"/>
      <c r="X53" s="10"/>
      <c r="Y53" s="10"/>
      <c r="Z53" s="10"/>
      <c r="AA53" s="10"/>
      <c r="AB53" s="10"/>
      <c r="AC53" s="10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4.25">
      <c r="A54" s="54">
        <v>470</v>
      </c>
      <c r="B54" s="11">
        <v>0.0018</v>
      </c>
      <c r="C54" s="13">
        <f t="shared" si="0"/>
        <v>2.449971562950002</v>
      </c>
      <c r="D54" s="13">
        <f t="shared" si="1"/>
        <v>0.5887907107312418</v>
      </c>
      <c r="E54" s="11">
        <v>15</v>
      </c>
      <c r="F54" s="11">
        <v>15</v>
      </c>
      <c r="G54" s="14">
        <f t="shared" si="2"/>
        <v>0.2679491924677609</v>
      </c>
      <c r="H54" s="11">
        <f t="shared" si="10"/>
        <v>100</v>
      </c>
      <c r="I54" s="15">
        <f t="shared" si="3"/>
        <v>0.846</v>
      </c>
      <c r="J54" s="15">
        <f t="shared" si="4"/>
        <v>0.4409948813310003</v>
      </c>
      <c r="K54" s="15">
        <f t="shared" si="5"/>
        <v>0.4409948813310003</v>
      </c>
      <c r="L54" s="15">
        <f t="shared" si="11"/>
        <v>0.027314814805672064</v>
      </c>
      <c r="M54" s="16">
        <f t="shared" si="6"/>
        <v>0.31111411448682685</v>
      </c>
      <c r="N54" s="16">
        <f t="shared" si="7"/>
        <v>0.6124293592260371</v>
      </c>
      <c r="O54" s="17">
        <f t="shared" si="8"/>
        <v>474.8749691604082</v>
      </c>
      <c r="P54" s="47" t="str">
        <f t="shared" si="9"/>
        <v>Good</v>
      </c>
      <c r="Q54" s="10"/>
      <c r="R54" s="10"/>
      <c r="S54" s="10"/>
      <c r="T54" s="10"/>
      <c r="U54" s="2"/>
      <c r="V54" s="2"/>
      <c r="W54" s="2"/>
      <c r="X54" s="10"/>
      <c r="Y54" s="10"/>
      <c r="Z54" s="10"/>
      <c r="AA54" s="10"/>
      <c r="AB54" s="10"/>
      <c r="AC54" s="10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4.25">
      <c r="A55" s="54">
        <v>480</v>
      </c>
      <c r="B55" s="11">
        <v>0.0018</v>
      </c>
      <c r="C55" s="13">
        <f t="shared" si="0"/>
        <v>2.472312808147797</v>
      </c>
      <c r="D55" s="13">
        <f t="shared" si="1"/>
        <v>0.5887907107312418</v>
      </c>
      <c r="E55" s="11">
        <v>15</v>
      </c>
      <c r="F55" s="11">
        <v>15</v>
      </c>
      <c r="G55" s="14">
        <f t="shared" si="2"/>
        <v>0.2679491924677609</v>
      </c>
      <c r="H55" s="11">
        <f t="shared" si="10"/>
        <v>100</v>
      </c>
      <c r="I55" s="15">
        <f t="shared" si="3"/>
        <v>0.864</v>
      </c>
      <c r="J55" s="15">
        <f t="shared" si="4"/>
        <v>0.4450163054666035</v>
      </c>
      <c r="K55" s="15">
        <f t="shared" si="5"/>
        <v>0.4450163054666035</v>
      </c>
      <c r="L55" s="15">
        <f t="shared" si="11"/>
        <v>0.02616717919166088</v>
      </c>
      <c r="M55" s="16">
        <f t="shared" si="6"/>
        <v>0.3130232702837134</v>
      </c>
      <c r="N55" s="16">
        <f t="shared" si="7"/>
        <v>0.6161875399285697</v>
      </c>
      <c r="O55" s="17">
        <f t="shared" si="8"/>
        <v>477.7890455650238</v>
      </c>
      <c r="P55" s="47" t="str">
        <f t="shared" si="9"/>
        <v>Good</v>
      </c>
      <c r="Q55" s="10"/>
      <c r="R55" s="10"/>
      <c r="S55" s="10"/>
      <c r="T55" s="10"/>
      <c r="U55" s="2"/>
      <c r="V55" s="2"/>
      <c r="W55" s="2"/>
      <c r="X55" s="10"/>
      <c r="Y55" s="10"/>
      <c r="Z55" s="10"/>
      <c r="AA55" s="10"/>
      <c r="AB55" s="10"/>
      <c r="AC55" s="10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4.25">
      <c r="A56" s="54">
        <v>490</v>
      </c>
      <c r="B56" s="11">
        <v>0.0018</v>
      </c>
      <c r="C56" s="13">
        <f t="shared" si="0"/>
        <v>2.493960120803577</v>
      </c>
      <c r="D56" s="13">
        <f t="shared" si="1"/>
        <v>0.5887907107312418</v>
      </c>
      <c r="E56" s="11">
        <v>15</v>
      </c>
      <c r="F56" s="11">
        <v>15</v>
      </c>
      <c r="G56" s="14">
        <f t="shared" si="2"/>
        <v>0.2679491924677609</v>
      </c>
      <c r="H56" s="11">
        <f t="shared" si="10"/>
        <v>100</v>
      </c>
      <c r="I56" s="15">
        <f t="shared" si="3"/>
        <v>0.882</v>
      </c>
      <c r="J56" s="15">
        <f t="shared" si="4"/>
        <v>0.44891282174464386</v>
      </c>
      <c r="K56" s="15">
        <f t="shared" si="5"/>
        <v>0.44891282174464386</v>
      </c>
      <c r="L56" s="15">
        <f t="shared" si="11"/>
        <v>0.025081081072633446</v>
      </c>
      <c r="M56" s="16">
        <f t="shared" si="6"/>
        <v>0.31489032698591723</v>
      </c>
      <c r="N56" s="16">
        <f t="shared" si="7"/>
        <v>0.619862848397475</v>
      </c>
      <c r="O56" s="17">
        <f t="shared" si="8"/>
        <v>480.6388632126166</v>
      </c>
      <c r="P56" s="47" t="str">
        <f t="shared" si="9"/>
        <v>Good</v>
      </c>
      <c r="Q56" s="10"/>
      <c r="R56" s="10"/>
      <c r="S56" s="10"/>
      <c r="T56" s="10"/>
      <c r="U56" s="2"/>
      <c r="V56" s="2"/>
      <c r="W56" s="2"/>
      <c r="X56" s="10"/>
      <c r="Y56" s="10"/>
      <c r="Z56" s="10"/>
      <c r="AA56" s="10"/>
      <c r="AB56" s="10"/>
      <c r="AC56" s="10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4.25">
      <c r="A57" s="54">
        <v>500</v>
      </c>
      <c r="B57" s="11">
        <v>0.0018</v>
      </c>
      <c r="C57" s="13">
        <f t="shared" si="0"/>
        <v>2.514935054880364</v>
      </c>
      <c r="D57" s="13">
        <f t="shared" si="1"/>
        <v>0.5887907107312418</v>
      </c>
      <c r="E57" s="11">
        <v>15</v>
      </c>
      <c r="F57" s="11">
        <v>15</v>
      </c>
      <c r="G57" s="14">
        <f t="shared" si="2"/>
        <v>0.2679491924677609</v>
      </c>
      <c r="H57" s="11">
        <f t="shared" si="10"/>
        <v>100</v>
      </c>
      <c r="I57" s="15">
        <f t="shared" si="3"/>
        <v>0.9</v>
      </c>
      <c r="J57" s="15">
        <f t="shared" si="4"/>
        <v>0.45268830987846553</v>
      </c>
      <c r="K57" s="15">
        <f t="shared" si="5"/>
        <v>0.45268830987846553</v>
      </c>
      <c r="L57" s="15">
        <f t="shared" si="11"/>
        <v>0.024052287573574065</v>
      </c>
      <c r="M57" s="16">
        <f t="shared" si="6"/>
        <v>0.3167150499760865</v>
      </c>
      <c r="N57" s="16">
        <f t="shared" si="7"/>
        <v>0.6234548227875719</v>
      </c>
      <c r="O57" s="17">
        <f t="shared" si="8"/>
        <v>483.4240639905119</v>
      </c>
      <c r="P57" s="47" t="str">
        <f t="shared" si="9"/>
        <v>Good</v>
      </c>
      <c r="Q57" s="10"/>
      <c r="R57" s="10"/>
      <c r="S57" s="10"/>
      <c r="T57" s="10"/>
      <c r="U57" s="2"/>
      <c r="V57" s="2"/>
      <c r="W57" s="2"/>
      <c r="X57" s="10"/>
      <c r="Y57" s="10"/>
      <c r="Z57" s="10"/>
      <c r="AA57" s="10"/>
      <c r="AB57" s="10"/>
      <c r="AC57" s="10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4.25">
      <c r="A58" s="54">
        <v>510</v>
      </c>
      <c r="B58" s="11">
        <v>0.0018</v>
      </c>
      <c r="C58" s="13">
        <f t="shared" si="0"/>
        <v>2.5352584948620978</v>
      </c>
      <c r="D58" s="13">
        <f t="shared" si="1"/>
        <v>0.5887907107312418</v>
      </c>
      <c r="E58" s="11">
        <v>15</v>
      </c>
      <c r="F58" s="11">
        <v>15</v>
      </c>
      <c r="G58" s="14">
        <f t="shared" si="2"/>
        <v>0.2679491924677609</v>
      </c>
      <c r="H58" s="11">
        <f t="shared" si="10"/>
        <v>100</v>
      </c>
      <c r="I58" s="15">
        <f t="shared" si="3"/>
        <v>0.9179999999999999</v>
      </c>
      <c r="J58" s="15">
        <f t="shared" si="4"/>
        <v>0.4563465290751776</v>
      </c>
      <c r="K58" s="15">
        <f t="shared" si="5"/>
        <v>0.4563465290751776</v>
      </c>
      <c r="L58" s="15">
        <f t="shared" si="11"/>
        <v>0.023076923069104745</v>
      </c>
      <c r="M58" s="16">
        <f t="shared" si="6"/>
        <v>0.31849736191359196</v>
      </c>
      <c r="N58" s="16">
        <f t="shared" si="7"/>
        <v>0.6269633108535275</v>
      </c>
      <c r="O58" s="17">
        <f t="shared" si="8"/>
        <v>486.14452984836345</v>
      </c>
      <c r="P58" s="47" t="str">
        <f t="shared" si="9"/>
        <v>Good</v>
      </c>
      <c r="Q58" s="10"/>
      <c r="R58" s="10"/>
      <c r="S58" s="10"/>
      <c r="T58" s="10"/>
      <c r="U58" s="2"/>
      <c r="V58" s="2"/>
      <c r="W58" s="2"/>
      <c r="X58" s="10"/>
      <c r="Y58" s="10"/>
      <c r="Z58" s="10"/>
      <c r="AA58" s="10"/>
      <c r="AB58" s="10"/>
      <c r="AC58" s="10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4.25">
      <c r="A59" s="54">
        <v>520</v>
      </c>
      <c r="B59" s="11">
        <v>0.0018</v>
      </c>
      <c r="C59" s="13">
        <f t="shared" si="0"/>
        <v>2.554950676548058</v>
      </c>
      <c r="D59" s="13">
        <f t="shared" si="1"/>
        <v>0.5887907107312418</v>
      </c>
      <c r="E59" s="11">
        <v>15</v>
      </c>
      <c r="F59" s="11">
        <v>15</v>
      </c>
      <c r="G59" s="14">
        <f t="shared" si="2"/>
        <v>0.2679491924677609</v>
      </c>
      <c r="H59" s="11">
        <f t="shared" si="10"/>
        <v>100</v>
      </c>
      <c r="I59" s="15">
        <f t="shared" si="3"/>
        <v>0.9359999999999999</v>
      </c>
      <c r="J59" s="15">
        <f t="shared" si="4"/>
        <v>0.4598911217786504</v>
      </c>
      <c r="K59" s="15">
        <f t="shared" si="5"/>
        <v>0.4598911217786504</v>
      </c>
      <c r="L59" s="15">
        <f t="shared" si="11"/>
        <v>0.02215143346466235</v>
      </c>
      <c r="M59" s="16">
        <f t="shared" si="6"/>
        <v>0.32023732149189355</v>
      </c>
      <c r="N59" s="16">
        <f t="shared" si="7"/>
        <v>0.6303884281336487</v>
      </c>
      <c r="O59" s="17">
        <f t="shared" si="8"/>
        <v>488.80035037405463</v>
      </c>
      <c r="P59" s="47" t="str">
        <f t="shared" si="9"/>
        <v>Good</v>
      </c>
      <c r="Q59" s="10"/>
      <c r="R59" s="10"/>
      <c r="S59" s="10"/>
      <c r="T59" s="10"/>
      <c r="U59" s="2"/>
      <c r="V59" s="2"/>
      <c r="W59" s="2"/>
      <c r="X59" s="10"/>
      <c r="Y59" s="10"/>
      <c r="Z59" s="10"/>
      <c r="AA59" s="10"/>
      <c r="AB59" s="10"/>
      <c r="AC59" s="10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4.25">
      <c r="A60" s="54">
        <v>530</v>
      </c>
      <c r="B60" s="11">
        <v>0.0018</v>
      </c>
      <c r="C60" s="13">
        <f t="shared" si="0"/>
        <v>2.574031207201401</v>
      </c>
      <c r="D60" s="13">
        <f t="shared" si="1"/>
        <v>0.5887907107312418</v>
      </c>
      <c r="E60" s="11">
        <v>15</v>
      </c>
      <c r="F60" s="11">
        <v>15</v>
      </c>
      <c r="G60" s="14">
        <f t="shared" si="2"/>
        <v>0.2679491924677609</v>
      </c>
      <c r="H60" s="11">
        <f t="shared" si="10"/>
        <v>100</v>
      </c>
      <c r="I60" s="15">
        <f t="shared" si="3"/>
        <v>0.954</v>
      </c>
      <c r="J60" s="15">
        <f t="shared" si="4"/>
        <v>0.46332561729625216</v>
      </c>
      <c r="K60" s="15">
        <f t="shared" si="5"/>
        <v>0.46332561729625216</v>
      </c>
      <c r="L60" s="15">
        <f t="shared" si="11"/>
        <v>0.021272554598641007</v>
      </c>
      <c r="M60" s="16">
        <f t="shared" si="6"/>
        <v>0.3219351048563709</v>
      </c>
      <c r="N60" s="16">
        <f t="shared" si="7"/>
        <v>0.6337305213708089</v>
      </c>
      <c r="O60" s="17">
        <f t="shared" si="8"/>
        <v>491.3917944304487</v>
      </c>
      <c r="P60" s="47" t="str">
        <f t="shared" si="9"/>
        <v>Good</v>
      </c>
      <c r="Q60" s="10"/>
      <c r="R60" s="10"/>
      <c r="S60" s="10"/>
      <c r="T60" s="10"/>
      <c r="U60" s="2"/>
      <c r="V60" s="2"/>
      <c r="W60" s="2"/>
      <c r="X60" s="10"/>
      <c r="Y60" s="10"/>
      <c r="Z60" s="10"/>
      <c r="AA60" s="10"/>
      <c r="AB60" s="10"/>
      <c r="AC60" s="10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4.25">
      <c r="A61" s="54">
        <v>540</v>
      </c>
      <c r="B61" s="11">
        <v>0.0018</v>
      </c>
      <c r="C61" s="13">
        <f t="shared" si="0"/>
        <v>2.5925190850718742</v>
      </c>
      <c r="D61" s="13">
        <f t="shared" si="1"/>
        <v>0.5887907107312418</v>
      </c>
      <c r="E61" s="11">
        <v>15</v>
      </c>
      <c r="F61" s="11">
        <v>15</v>
      </c>
      <c r="G61" s="14">
        <f t="shared" si="2"/>
        <v>0.2679491924677609</v>
      </c>
      <c r="H61" s="11">
        <f t="shared" si="10"/>
        <v>100</v>
      </c>
      <c r="I61" s="15">
        <f t="shared" si="3"/>
        <v>0.972</v>
      </c>
      <c r="J61" s="15">
        <f t="shared" si="4"/>
        <v>0.4666534353129374</v>
      </c>
      <c r="K61" s="15">
        <f t="shared" si="5"/>
        <v>0.4666534353129374</v>
      </c>
      <c r="L61" s="15">
        <f t="shared" si="11"/>
        <v>0.020437284227771788</v>
      </c>
      <c r="M61" s="16">
        <f t="shared" si="6"/>
        <v>0.32359098932778263</v>
      </c>
      <c r="N61" s="16">
        <f t="shared" si="7"/>
        <v>0.6369901364720131</v>
      </c>
      <c r="O61" s="17">
        <f t="shared" si="8"/>
        <v>493.9192853113812</v>
      </c>
      <c r="P61" s="47" t="str">
        <f t="shared" si="9"/>
        <v>Good</v>
      </c>
      <c r="Q61" s="10"/>
      <c r="R61" s="10"/>
      <c r="S61" s="10"/>
      <c r="T61" s="10"/>
      <c r="U61" s="2"/>
      <c r="V61" s="2"/>
      <c r="W61" s="2"/>
      <c r="X61" s="10"/>
      <c r="Y61" s="10"/>
      <c r="Z61" s="10"/>
      <c r="AA61" s="10"/>
      <c r="AB61" s="10"/>
      <c r="AC61" s="10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4.25">
      <c r="A62" s="54">
        <v>550</v>
      </c>
      <c r="B62" s="11">
        <v>0.0018</v>
      </c>
      <c r="C62" s="13">
        <f t="shared" si="0"/>
        <v>2.6104327183121327</v>
      </c>
      <c r="D62" s="13">
        <f t="shared" si="1"/>
        <v>0.5887907107312418</v>
      </c>
      <c r="E62" s="11">
        <v>15</v>
      </c>
      <c r="F62" s="11">
        <v>15</v>
      </c>
      <c r="G62" s="14">
        <f t="shared" si="2"/>
        <v>0.2679491924677609</v>
      </c>
      <c r="H62" s="11">
        <f t="shared" si="10"/>
        <v>100</v>
      </c>
      <c r="I62" s="15">
        <f t="shared" si="3"/>
        <v>0.99</v>
      </c>
      <c r="J62" s="15">
        <f t="shared" si="4"/>
        <v>0.4698778892961839</v>
      </c>
      <c r="K62" s="15">
        <f t="shared" si="5"/>
        <v>0.4698778892961839</v>
      </c>
      <c r="L62" s="15">
        <f t="shared" si="11"/>
        <v>0.019642857136130454</v>
      </c>
      <c r="M62" s="16">
        <f t="shared" si="6"/>
        <v>0.3252053391283476</v>
      </c>
      <c r="N62" s="16">
        <f t="shared" si="7"/>
        <v>0.6401679904101331</v>
      </c>
      <c r="O62" s="17">
        <f t="shared" si="8"/>
        <v>496.38337895439054</v>
      </c>
      <c r="P62" s="47" t="str">
        <f t="shared" si="9"/>
        <v>Good</v>
      </c>
      <c r="Q62" s="10"/>
      <c r="R62" s="10"/>
      <c r="S62" s="10"/>
      <c r="T62" s="10"/>
      <c r="U62" s="2"/>
      <c r="V62" s="2"/>
      <c r="W62" s="2"/>
      <c r="X62" s="10"/>
      <c r="Y62" s="10"/>
      <c r="Z62" s="10"/>
      <c r="AA62" s="10"/>
      <c r="AB62" s="10"/>
      <c r="AC62" s="10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4.25">
      <c r="A63" s="54">
        <v>560</v>
      </c>
      <c r="B63" s="11">
        <v>0.0018</v>
      </c>
      <c r="C63" s="13">
        <f t="shared" si="0"/>
        <v>2.6277899433065177</v>
      </c>
      <c r="D63" s="13">
        <f t="shared" si="1"/>
        <v>0.5887907107312418</v>
      </c>
      <c r="E63" s="11">
        <v>15</v>
      </c>
      <c r="F63" s="11">
        <v>15</v>
      </c>
      <c r="G63" s="14">
        <f t="shared" si="2"/>
        <v>0.2679491924677609</v>
      </c>
      <c r="H63" s="11">
        <f t="shared" si="10"/>
        <v>100</v>
      </c>
      <c r="I63" s="15">
        <f t="shared" si="3"/>
        <v>1.008</v>
      </c>
      <c r="J63" s="15">
        <f t="shared" si="4"/>
        <v>0.4730021897951732</v>
      </c>
      <c r="K63" s="15">
        <f t="shared" si="5"/>
        <v>0.4730021897951732</v>
      </c>
      <c r="L63" s="15">
        <f t="shared" si="11"/>
        <v>0.018886722973806322</v>
      </c>
      <c r="M63" s="16">
        <f t="shared" si="6"/>
        <v>0.32677859285097416</v>
      </c>
      <c r="N63" s="16">
        <f t="shared" si="7"/>
        <v>0.6432649465570358</v>
      </c>
      <c r="O63" s="17">
        <f t="shared" si="8"/>
        <v>498.78474481413645</v>
      </c>
      <c r="P63" s="47" t="str">
        <f t="shared" si="9"/>
        <v>Good</v>
      </c>
      <c r="Q63" s="10"/>
      <c r="R63" s="10"/>
      <c r="S63" s="10"/>
      <c r="T63" s="10"/>
      <c r="U63" s="2"/>
      <c r="V63" s="2"/>
      <c r="W63" s="2"/>
      <c r="X63" s="10"/>
      <c r="Y63" s="10"/>
      <c r="Z63" s="10"/>
      <c r="AA63" s="10"/>
      <c r="AB63" s="10"/>
      <c r="AC63" s="10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4.25">
      <c r="A64" s="54">
        <v>570</v>
      </c>
      <c r="B64" s="11">
        <v>0.0018</v>
      </c>
      <c r="C64" s="13">
        <f t="shared" si="0"/>
        <v>2.6446080424305203</v>
      </c>
      <c r="D64" s="13">
        <f t="shared" si="1"/>
        <v>0.5887907107312418</v>
      </c>
      <c r="E64" s="11">
        <v>15</v>
      </c>
      <c r="F64" s="11">
        <v>15</v>
      </c>
      <c r="G64" s="14">
        <f t="shared" si="2"/>
        <v>0.2679491924677609</v>
      </c>
      <c r="H64" s="11">
        <f t="shared" si="10"/>
        <v>100</v>
      </c>
      <c r="I64" s="15">
        <f t="shared" si="3"/>
        <v>1.026</v>
      </c>
      <c r="J64" s="15">
        <f t="shared" si="4"/>
        <v>0.4760294476374936</v>
      </c>
      <c r="K64" s="15">
        <f t="shared" si="5"/>
        <v>0.4760294476374936</v>
      </c>
      <c r="L64" s="15">
        <f t="shared" si="11"/>
        <v>0.018166526486599322</v>
      </c>
      <c r="M64" s="16">
        <f t="shared" si="6"/>
        <v>0.3283112524488515</v>
      </c>
      <c r="N64" s="16">
        <f t="shared" si="7"/>
        <v>0.6462819930095502</v>
      </c>
      <c r="O64" s="17">
        <f t="shared" si="8"/>
        <v>501.12414905645414</v>
      </c>
      <c r="P64" s="47" t="str">
        <f t="shared" si="9"/>
        <v>Good</v>
      </c>
      <c r="Q64" s="10"/>
      <c r="R64" s="10"/>
      <c r="S64" s="10"/>
      <c r="T64" s="10"/>
      <c r="U64" s="2"/>
      <c r="V64" s="2"/>
      <c r="W64" s="2"/>
      <c r="X64" s="10"/>
      <c r="Y64" s="10"/>
      <c r="Z64" s="10"/>
      <c r="AA64" s="10"/>
      <c r="AB64" s="10"/>
      <c r="AC64" s="10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4.25">
      <c r="A65" s="54">
        <v>580</v>
      </c>
      <c r="B65" s="11">
        <v>0.0018</v>
      </c>
      <c r="C65" s="13">
        <f t="shared" si="0"/>
        <v>2.660903761258633</v>
      </c>
      <c r="D65" s="13">
        <f t="shared" si="1"/>
        <v>0.5887907107312418</v>
      </c>
      <c r="E65" s="11">
        <v>15</v>
      </c>
      <c r="F65" s="11">
        <v>15</v>
      </c>
      <c r="G65" s="14">
        <f t="shared" si="2"/>
        <v>0.2679491924677609</v>
      </c>
      <c r="H65" s="11">
        <f t="shared" si="10"/>
        <v>100</v>
      </c>
      <c r="I65" s="15">
        <f t="shared" si="3"/>
        <v>1.044</v>
      </c>
      <c r="J65" s="15">
        <f t="shared" si="4"/>
        <v>0.4789626770265539</v>
      </c>
      <c r="K65" s="15">
        <f t="shared" si="5"/>
        <v>0.4789626770265539</v>
      </c>
      <c r="L65" s="15">
        <f t="shared" si="11"/>
        <v>0.017480089844899342</v>
      </c>
      <c r="M65" s="16">
        <f t="shared" si="6"/>
        <v>0.3298038735536394</v>
      </c>
      <c r="N65" s="16">
        <f t="shared" si="7"/>
        <v>0.6492202235307862</v>
      </c>
      <c r="O65" s="17">
        <f t="shared" si="8"/>
        <v>503.40243978033686</v>
      </c>
      <c r="P65" s="47" t="str">
        <f t="shared" si="9"/>
        <v>Good</v>
      </c>
      <c r="Q65" s="10"/>
      <c r="R65" s="10"/>
      <c r="S65" s="10"/>
      <c r="T65" s="10"/>
      <c r="U65" s="2"/>
      <c r="V65" s="2"/>
      <c r="W65" s="2"/>
      <c r="X65" s="10"/>
      <c r="Y65" s="10"/>
      <c r="Z65" s="10"/>
      <c r="AA65" s="10"/>
      <c r="AB65" s="10"/>
      <c r="AC65" s="10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4.25">
      <c r="A66" s="54">
        <v>590</v>
      </c>
      <c r="B66" s="11">
        <v>0.0018</v>
      </c>
      <c r="C66" s="13">
        <f t="shared" si="0"/>
        <v>2.6766933252377094</v>
      </c>
      <c r="D66" s="13">
        <f t="shared" si="1"/>
        <v>0.5887907107312418</v>
      </c>
      <c r="E66" s="11">
        <v>15</v>
      </c>
      <c r="F66" s="11">
        <v>15</v>
      </c>
      <c r="G66" s="14">
        <f t="shared" si="2"/>
        <v>0.2679491924677609</v>
      </c>
      <c r="H66" s="11">
        <f t="shared" si="10"/>
        <v>100</v>
      </c>
      <c r="I66" s="15">
        <f t="shared" si="3"/>
        <v>1.062</v>
      </c>
      <c r="J66" s="15">
        <f t="shared" si="4"/>
        <v>0.4818047985427877</v>
      </c>
      <c r="K66" s="15">
        <f t="shared" si="5"/>
        <v>0.4818047985427877</v>
      </c>
      <c r="L66" s="15">
        <f t="shared" si="11"/>
        <v>0.01682539681957951</v>
      </c>
      <c r="M66" s="16">
        <f t="shared" si="6"/>
        <v>0.33125705695677643</v>
      </c>
      <c r="N66" s="16">
        <f t="shared" si="7"/>
        <v>0.652080820781056</v>
      </c>
      <c r="O66" s="17">
        <f t="shared" si="8"/>
        <v>505.6205340152687</v>
      </c>
      <c r="P66" s="47" t="str">
        <f t="shared" si="9"/>
        <v>Good</v>
      </c>
      <c r="Q66" s="10"/>
      <c r="R66" s="10"/>
      <c r="S66" s="10"/>
      <c r="T66" s="10"/>
      <c r="U66" s="2"/>
      <c r="V66" s="2"/>
      <c r="W66" s="2"/>
      <c r="X66" s="10"/>
      <c r="Y66" s="10"/>
      <c r="Z66" s="10"/>
      <c r="AA66" s="10"/>
      <c r="AB66" s="10"/>
      <c r="AC66" s="10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4.25">
      <c r="A67" s="54">
        <v>600</v>
      </c>
      <c r="B67" s="11">
        <v>0.0018</v>
      </c>
      <c r="C67" s="13">
        <f t="shared" si="0"/>
        <v>2.6919924558424464</v>
      </c>
      <c r="D67" s="13">
        <f t="shared" si="1"/>
        <v>0.5887907107312418</v>
      </c>
      <c r="E67" s="11">
        <v>15</v>
      </c>
      <c r="F67" s="11">
        <v>15</v>
      </c>
      <c r="G67" s="14">
        <f t="shared" si="2"/>
        <v>0.2679491924677609</v>
      </c>
      <c r="H67" s="11">
        <f t="shared" si="10"/>
        <v>100</v>
      </c>
      <c r="I67" s="15">
        <f t="shared" si="3"/>
        <v>1.08</v>
      </c>
      <c r="J67" s="15">
        <f t="shared" si="4"/>
        <v>0.48455864205164034</v>
      </c>
      <c r="K67" s="15">
        <f t="shared" si="5"/>
        <v>0.48455864205164034</v>
      </c>
      <c r="L67" s="15">
        <f t="shared" si="11"/>
        <v>0.016200578586478748</v>
      </c>
      <c r="M67" s="16">
        <f t="shared" si="6"/>
        <v>0.3326714411107879</v>
      </c>
      <c r="N67" s="16">
        <f t="shared" si="7"/>
        <v>0.6548650415566691</v>
      </c>
      <c r="O67" s="17">
        <f t="shared" si="8"/>
        <v>507.77940627545206</v>
      </c>
      <c r="P67" s="47" t="str">
        <f t="shared" si="9"/>
        <v>Good</v>
      </c>
      <c r="Q67" s="10"/>
      <c r="R67" s="10"/>
      <c r="S67" s="10"/>
      <c r="T67" s="10"/>
      <c r="U67" s="2"/>
      <c r="V67" s="2"/>
      <c r="W67" s="2"/>
      <c r="X67" s="10"/>
      <c r="Y67" s="10"/>
      <c r="Z67" s="10"/>
      <c r="AA67" s="10"/>
      <c r="AB67" s="10"/>
      <c r="AC67" s="10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4.25">
      <c r="A68" s="54">
        <v>610</v>
      </c>
      <c r="B68" s="11">
        <v>0.0018</v>
      </c>
      <c r="C68" s="13">
        <f t="shared" si="0"/>
        <v>2.706816386229058</v>
      </c>
      <c r="D68" s="13">
        <f t="shared" si="1"/>
        <v>0.5887907107312418</v>
      </c>
      <c r="E68" s="11">
        <v>15</v>
      </c>
      <c r="F68" s="11">
        <v>15</v>
      </c>
      <c r="G68" s="14">
        <f t="shared" si="2"/>
        <v>0.2679491924677609</v>
      </c>
      <c r="H68" s="11">
        <f t="shared" si="10"/>
        <v>100</v>
      </c>
      <c r="I68" s="15">
        <f t="shared" si="3"/>
        <v>1.0979999999999999</v>
      </c>
      <c r="J68" s="15">
        <f t="shared" si="4"/>
        <v>0.48722694952123047</v>
      </c>
      <c r="K68" s="15">
        <f t="shared" si="5"/>
        <v>0.48722694952123047</v>
      </c>
      <c r="L68" s="15">
        <f t="shared" si="11"/>
        <v>0.015603900969824952</v>
      </c>
      <c r="M68" s="16">
        <f t="shared" si="6"/>
        <v>0.33404769552652536</v>
      </c>
      <c r="N68" s="16">
        <f t="shared" si="7"/>
        <v>0.6575742037923729</v>
      </c>
      <c r="O68" s="17">
        <f t="shared" si="8"/>
        <v>509.88007848155956</v>
      </c>
      <c r="P68" s="47" t="str">
        <f t="shared" si="9"/>
        <v>Good</v>
      </c>
      <c r="Q68" s="10"/>
      <c r="R68" s="10"/>
      <c r="S68" s="10"/>
      <c r="T68" s="10"/>
      <c r="U68" s="2"/>
      <c r="V68" s="2"/>
      <c r="W68" s="2"/>
      <c r="X68" s="10"/>
      <c r="Y68" s="10"/>
      <c r="Z68" s="10"/>
      <c r="AA68" s="10"/>
      <c r="AB68" s="10"/>
      <c r="AC68" s="10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4.25">
      <c r="A69" s="54">
        <v>620</v>
      </c>
      <c r="B69" s="11">
        <v>0.0018</v>
      </c>
      <c r="C69" s="13">
        <f t="shared" si="0"/>
        <v>2.721179876402747</v>
      </c>
      <c r="D69" s="13">
        <f t="shared" si="1"/>
        <v>0.5887907107312418</v>
      </c>
      <c r="E69" s="11">
        <v>15</v>
      </c>
      <c r="F69" s="11">
        <v>15</v>
      </c>
      <c r="G69" s="14">
        <f t="shared" si="2"/>
        <v>0.2679491924677609</v>
      </c>
      <c r="H69" s="11">
        <f t="shared" si="10"/>
        <v>100</v>
      </c>
      <c r="I69" s="15">
        <f t="shared" si="3"/>
        <v>1.1159999999999999</v>
      </c>
      <c r="J69" s="15">
        <f t="shared" si="4"/>
        <v>0.4898123777524944</v>
      </c>
      <c r="K69" s="15">
        <f t="shared" si="5"/>
        <v>0.4898123777524944</v>
      </c>
      <c r="L69" s="15">
        <f t="shared" si="11"/>
        <v>0.015033752959555497</v>
      </c>
      <c r="M69" s="16">
        <f t="shared" si="6"/>
        <v>0.3353865149585589</v>
      </c>
      <c r="N69" s="16">
        <f t="shared" si="7"/>
        <v>0.6602096751152735</v>
      </c>
      <c r="O69" s="17">
        <f t="shared" si="8"/>
        <v>511.9236110854948</v>
      </c>
      <c r="P69" s="47" t="str">
        <f t="shared" si="9"/>
        <v>Good</v>
      </c>
      <c r="Q69" s="10"/>
      <c r="R69" s="10"/>
      <c r="S69" s="10"/>
      <c r="T69" s="10"/>
      <c r="U69" s="2"/>
      <c r="V69" s="2"/>
      <c r="W69" s="2"/>
      <c r="X69" s="10"/>
      <c r="Y69" s="10"/>
      <c r="Z69" s="10"/>
      <c r="AA69" s="10"/>
      <c r="AB69" s="10"/>
      <c r="AC69" s="10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4.25">
      <c r="A70" s="54">
        <v>630</v>
      </c>
      <c r="B70" s="11">
        <v>0.0018</v>
      </c>
      <c r="C70" s="13">
        <f t="shared" si="0"/>
        <v>2.735097227914056</v>
      </c>
      <c r="D70" s="13">
        <f t="shared" si="1"/>
        <v>0.5887907107312418</v>
      </c>
      <c r="E70" s="11">
        <v>15</v>
      </c>
      <c r="F70" s="11">
        <v>15</v>
      </c>
      <c r="G70" s="14">
        <f t="shared" si="2"/>
        <v>0.2679491924677609</v>
      </c>
      <c r="H70" s="11">
        <f t="shared" si="10"/>
        <v>100</v>
      </c>
      <c r="I70" s="15">
        <f t="shared" si="3"/>
        <v>1.134</v>
      </c>
      <c r="J70" s="15">
        <f t="shared" si="4"/>
        <v>0.49231750102453015</v>
      </c>
      <c r="K70" s="15">
        <f t="shared" si="5"/>
        <v>0.49231750102453015</v>
      </c>
      <c r="L70" s="15">
        <f t="shared" si="11"/>
        <v>0.014488636358583681</v>
      </c>
      <c r="M70" s="16">
        <f t="shared" si="6"/>
        <v>0.3366886142848952</v>
      </c>
      <c r="N70" s="16">
        <f t="shared" si="7"/>
        <v>0.6627728627655418</v>
      </c>
      <c r="O70" s="17">
        <f t="shared" si="8"/>
        <v>513.9110952549536</v>
      </c>
      <c r="P70" s="47" t="str">
        <f t="shared" si="9"/>
        <v>Good</v>
      </c>
      <c r="Q70" s="10"/>
      <c r="R70" s="10"/>
      <c r="S70" s="10"/>
      <c r="T70" s="10"/>
      <c r="U70" s="2"/>
      <c r="V70" s="2"/>
      <c r="W70" s="2"/>
      <c r="X70" s="10"/>
      <c r="Y70" s="10"/>
      <c r="Z70" s="10"/>
      <c r="AA70" s="10"/>
      <c r="AB70" s="10"/>
      <c r="AC70" s="10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4.25">
      <c r="A71" s="54">
        <v>640</v>
      </c>
      <c r="B71" s="11">
        <v>0.0018</v>
      </c>
      <c r="C71" s="13">
        <f aca="true" t="shared" si="12" ref="C71:C134">(1-2.71828281828^(-2*D71*G71*A71/H71))/(2*D71*G71)</f>
        <v>2.748582298098749</v>
      </c>
      <c r="D71" s="13">
        <f aca="true" t="shared" si="13" ref="D71:D134">(1-SIN(E71*3.141592654/180))/(1+SIN(E71*3.14159254/180))</f>
        <v>0.5887907107312418</v>
      </c>
      <c r="E71" s="11">
        <v>15</v>
      </c>
      <c r="F71" s="11">
        <v>15</v>
      </c>
      <c r="G71" s="14">
        <f aca="true" t="shared" si="14" ref="G71:G134">TAN((F71/180)*3.141592654)</f>
        <v>0.2679491924677609</v>
      </c>
      <c r="H71" s="11">
        <f t="shared" si="10"/>
        <v>100</v>
      </c>
      <c r="I71" s="15">
        <f aca="true" t="shared" si="15" ref="I71:I134">A71*B71</f>
        <v>1.152</v>
      </c>
      <c r="J71" s="15">
        <f aca="true" t="shared" si="16" ref="J71:J134">B71*C71*H71</f>
        <v>0.49474481365777484</v>
      </c>
      <c r="K71" s="15">
        <f aca="true" t="shared" si="17" ref="K71:K134">IF($E$3="矢板",I71,IF(A71&lt;=200,I71,IF(A71&lt;300,MAX(I$27,J71),J71)))</f>
        <v>0.49474481365777484</v>
      </c>
      <c r="L71" s="15">
        <f t="shared" si="11"/>
        <v>0.013967156434185894</v>
      </c>
      <c r="M71" s="16">
        <f aca="true" t="shared" si="18" ref="M71:M134">2*VLOOKUP($D$3,$U$6:$X$9,3)*(K71+L71)*($B$3/20-$C$3/20)^4/(2100000*($C$3/10)^3/12+0.061*VLOOKUP($E$3,$Z$7:$AA$8,2)*($B$3/20-$C$3/20)^3)</f>
        <v>0.3379547239991812</v>
      </c>
      <c r="N71" s="16">
        <f aca="true" t="shared" si="19" ref="N71:N134">M71/($B$3/10)*100</f>
        <v>0.6652652047227977</v>
      </c>
      <c r="O71" s="17">
        <f aca="true" t="shared" si="20" ref="O71:O134">2*(K71+L71)*(VLOOKUP($D$3,$U$6:$X$9,2)*($B$3/20-$C$3/20)^2*2100000*($C$3/10)^3/12+VLOOKUP($D$3,$U$6:$X$9,4)*VLOOKUP($E$3,$Z$7:$AA$8,2)*($B$3/20-$C$3/20)^5)/(1.5*($C$3/10)^2/6*(2100000*($C$3/10)^3/12+0.061*VLOOKUP($E$3,$Z$7:$AA$8,2)*($B$3/20-$C$3/20)^3))</f>
        <v>515.8436459928621</v>
      </c>
      <c r="P71" s="47" t="str">
        <f aca="true" t="shared" si="21" ref="P71:P134">IF(N71&lt;=HLOOKUP($H$3,V$2:W$3,2),IF(O71&lt;=HLOOKUP($A$3,Z$2:AB$3,2),"Good","NoGood"),"NoGood")</f>
        <v>Good</v>
      </c>
      <c r="Q71" s="10"/>
      <c r="R71" s="10"/>
      <c r="S71" s="10"/>
      <c r="T71" s="10"/>
      <c r="U71" s="2"/>
      <c r="V71" s="2"/>
      <c r="W71" s="2"/>
      <c r="X71" s="10"/>
      <c r="Y71" s="10"/>
      <c r="Z71" s="10"/>
      <c r="AA71" s="10"/>
      <c r="AB71" s="10"/>
      <c r="AC71" s="10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4.25">
      <c r="A72" s="54">
        <v>650</v>
      </c>
      <c r="B72" s="11">
        <v>0.0018</v>
      </c>
      <c r="C72" s="13">
        <f t="shared" si="12"/>
        <v>2.7616485138753872</v>
      </c>
      <c r="D72" s="13">
        <f t="shared" si="13"/>
        <v>0.5887907107312418</v>
      </c>
      <c r="E72" s="11">
        <v>15</v>
      </c>
      <c r="F72" s="11">
        <v>15</v>
      </c>
      <c r="G72" s="14">
        <f t="shared" si="14"/>
        <v>0.2679491924677609</v>
      </c>
      <c r="H72" s="11">
        <f aca="true" t="shared" si="22" ref="H72:H135">VLOOKUP($B$3,$Q$7:$S$47,3)</f>
        <v>100</v>
      </c>
      <c r="I72" s="15">
        <f t="shared" si="15"/>
        <v>1.17</v>
      </c>
      <c r="J72" s="15">
        <f t="shared" si="16"/>
        <v>0.4970967324975697</v>
      </c>
      <c r="K72" s="15">
        <f t="shared" si="17"/>
        <v>0.4970967324975697</v>
      </c>
      <c r="L72" s="15">
        <f aca="true" t="shared" si="23" ref="L72:L135">2*$G$3*$F$3*0.4*1000*(1+IF(A72&lt;150,0.5,IF(A72&lt;650,0.65-0.001*A72,0)))/(($G$3*175+($G$3-1)*100+50+2*A72*TAN(45*3.141592654/180))*(20+2*A72*TAN(45*3.141592654/180)))</f>
        <v>0.013468013463297965</v>
      </c>
      <c r="M72" s="16">
        <f t="shared" si="18"/>
        <v>0.3391855862438726</v>
      </c>
      <c r="N72" s="16">
        <f t="shared" si="19"/>
        <v>0.6676881618973871</v>
      </c>
      <c r="O72" s="17">
        <f t="shared" si="20"/>
        <v>517.7223960825281</v>
      </c>
      <c r="P72" s="47" t="str">
        <f t="shared" si="21"/>
        <v>Good</v>
      </c>
      <c r="Q72" s="10"/>
      <c r="R72" s="10"/>
      <c r="S72" s="10"/>
      <c r="T72" s="10"/>
      <c r="U72" s="2"/>
      <c r="V72" s="2"/>
      <c r="W72" s="2"/>
      <c r="X72" s="10"/>
      <c r="Y72" s="10"/>
      <c r="Z72" s="10"/>
      <c r="AA72" s="10"/>
      <c r="AB72" s="10"/>
      <c r="AC72" s="10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4.25">
      <c r="A73" s="54">
        <v>660</v>
      </c>
      <c r="B73" s="11">
        <v>0.0018</v>
      </c>
      <c r="C73" s="13">
        <f t="shared" si="12"/>
        <v>2.7743088851143503</v>
      </c>
      <c r="D73" s="13">
        <f t="shared" si="13"/>
        <v>0.5887907107312418</v>
      </c>
      <c r="E73" s="11">
        <v>15</v>
      </c>
      <c r="F73" s="11">
        <v>15</v>
      </c>
      <c r="G73" s="14">
        <f t="shared" si="14"/>
        <v>0.2679491924677609</v>
      </c>
      <c r="H73" s="11">
        <f t="shared" si="22"/>
        <v>100</v>
      </c>
      <c r="I73" s="15">
        <f t="shared" si="15"/>
        <v>1.188</v>
      </c>
      <c r="J73" s="15">
        <f t="shared" si="16"/>
        <v>0.499375599320583</v>
      </c>
      <c r="K73" s="15">
        <f t="shared" si="17"/>
        <v>0.499375599320583</v>
      </c>
      <c r="L73" s="15">
        <f t="shared" si="23"/>
        <v>0.013121207146454998</v>
      </c>
      <c r="M73" s="16">
        <f t="shared" si="18"/>
        <v>0.3404691199790715</v>
      </c>
      <c r="N73" s="16">
        <f t="shared" si="19"/>
        <v>0.6702148031084085</v>
      </c>
      <c r="O73" s="17">
        <f t="shared" si="20"/>
        <v>519.6815423074569</v>
      </c>
      <c r="P73" s="47" t="str">
        <f t="shared" si="21"/>
        <v>Good</v>
      </c>
      <c r="Q73" s="10"/>
      <c r="R73" s="10"/>
      <c r="S73" s="10"/>
      <c r="T73" s="10"/>
      <c r="U73" s="2"/>
      <c r="V73" s="2"/>
      <c r="W73" s="2"/>
      <c r="X73" s="10"/>
      <c r="Y73" s="10"/>
      <c r="Z73" s="10"/>
      <c r="AA73" s="10"/>
      <c r="AB73" s="10"/>
      <c r="AC73" s="10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4.25">
      <c r="A74" s="54">
        <v>670</v>
      </c>
      <c r="B74" s="11">
        <v>0.0018</v>
      </c>
      <c r="C74" s="13">
        <f t="shared" si="12"/>
        <v>2.7865760175915995</v>
      </c>
      <c r="D74" s="13">
        <f t="shared" si="13"/>
        <v>0.5887907107312418</v>
      </c>
      <c r="E74" s="11">
        <v>15</v>
      </c>
      <c r="F74" s="11">
        <v>15</v>
      </c>
      <c r="G74" s="14">
        <f t="shared" si="14"/>
        <v>0.2679491924677609</v>
      </c>
      <c r="H74" s="11">
        <f t="shared" si="22"/>
        <v>100</v>
      </c>
      <c r="I74" s="15">
        <f t="shared" si="15"/>
        <v>1.206</v>
      </c>
      <c r="J74" s="15">
        <f t="shared" si="16"/>
        <v>0.5015836831664878</v>
      </c>
      <c r="K74" s="15">
        <f t="shared" si="17"/>
        <v>0.5015836831664878</v>
      </c>
      <c r="L74" s="15">
        <f t="shared" si="23"/>
        <v>0.012787723780671917</v>
      </c>
      <c r="M74" s="16">
        <f t="shared" si="18"/>
        <v>0.3417144810578638</v>
      </c>
      <c r="N74" s="16">
        <f t="shared" si="19"/>
        <v>0.6726663012950075</v>
      </c>
      <c r="O74" s="17">
        <f t="shared" si="20"/>
        <v>521.5824229693984</v>
      </c>
      <c r="P74" s="47" t="str">
        <f t="shared" si="21"/>
        <v>Good</v>
      </c>
      <c r="Q74" s="10"/>
      <c r="R74" s="10"/>
      <c r="S74" s="10"/>
      <c r="T74" s="10"/>
      <c r="U74" s="2"/>
      <c r="V74" s="2"/>
      <c r="W74" s="2"/>
      <c r="X74" s="10"/>
      <c r="Y74" s="10"/>
      <c r="Z74" s="10"/>
      <c r="AA74" s="10"/>
      <c r="AB74" s="10"/>
      <c r="AC74" s="10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4.25">
      <c r="A75" s="54">
        <v>680</v>
      </c>
      <c r="B75" s="11">
        <v>0.0018</v>
      </c>
      <c r="C75" s="13">
        <f t="shared" si="12"/>
        <v>2.7984621255400994</v>
      </c>
      <c r="D75" s="13">
        <f t="shared" si="13"/>
        <v>0.5887907107312418</v>
      </c>
      <c r="E75" s="11">
        <v>15</v>
      </c>
      <c r="F75" s="11">
        <v>15</v>
      </c>
      <c r="G75" s="14">
        <f t="shared" si="14"/>
        <v>0.2679491924677609</v>
      </c>
      <c r="H75" s="11">
        <f t="shared" si="22"/>
        <v>100</v>
      </c>
      <c r="I75" s="15">
        <f t="shared" si="15"/>
        <v>1.224</v>
      </c>
      <c r="J75" s="15">
        <f t="shared" si="16"/>
        <v>0.5037231825972179</v>
      </c>
      <c r="K75" s="15">
        <f t="shared" si="17"/>
        <v>0.5037231825972179</v>
      </c>
      <c r="L75" s="15">
        <f t="shared" si="23"/>
        <v>0.01246688483276174</v>
      </c>
      <c r="M75" s="16">
        <f t="shared" si="18"/>
        <v>0.34292267928722425</v>
      </c>
      <c r="N75" s="16">
        <f t="shared" si="19"/>
        <v>0.6750446442661895</v>
      </c>
      <c r="O75" s="17">
        <f t="shared" si="20"/>
        <v>523.4265794065102</v>
      </c>
      <c r="P75" s="47" t="str">
        <f t="shared" si="21"/>
        <v>Good</v>
      </c>
      <c r="Q75" s="10"/>
      <c r="R75" s="10"/>
      <c r="S75" s="10"/>
      <c r="T75" s="10"/>
      <c r="U75" s="2"/>
      <c r="V75" s="2"/>
      <c r="W75" s="2"/>
      <c r="X75" s="10"/>
      <c r="Y75" s="10"/>
      <c r="Z75" s="10"/>
      <c r="AA75" s="10"/>
      <c r="AB75" s="10"/>
      <c r="AC75" s="10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4.25">
      <c r="A76" s="54">
        <v>690</v>
      </c>
      <c r="B76" s="11">
        <v>0.0018</v>
      </c>
      <c r="C76" s="13">
        <f t="shared" si="12"/>
        <v>2.8099790438113743</v>
      </c>
      <c r="D76" s="13">
        <f t="shared" si="13"/>
        <v>0.5887907107312418</v>
      </c>
      <c r="E76" s="11">
        <v>15</v>
      </c>
      <c r="F76" s="11">
        <v>15</v>
      </c>
      <c r="G76" s="14">
        <f t="shared" si="14"/>
        <v>0.2679491924677609</v>
      </c>
      <c r="H76" s="11">
        <f t="shared" si="22"/>
        <v>100</v>
      </c>
      <c r="I76" s="15">
        <f t="shared" si="15"/>
        <v>1.242</v>
      </c>
      <c r="J76" s="15">
        <f t="shared" si="16"/>
        <v>0.5057962278860474</v>
      </c>
      <c r="K76" s="15">
        <f t="shared" si="17"/>
        <v>0.5057962278860474</v>
      </c>
      <c r="L76" s="15">
        <f t="shared" si="23"/>
        <v>0.012158054706957714</v>
      </c>
      <c r="M76" s="16">
        <f t="shared" si="18"/>
        <v>0.3440947076324344</v>
      </c>
      <c r="N76" s="16">
        <f t="shared" si="19"/>
        <v>0.6773517866780204</v>
      </c>
      <c r="O76" s="17">
        <f t="shared" si="20"/>
        <v>525.2155272503097</v>
      </c>
      <c r="P76" s="47" t="str">
        <f t="shared" si="21"/>
        <v>Good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4.25">
      <c r="A77" s="54">
        <v>700</v>
      </c>
      <c r="B77" s="11">
        <v>0.0018</v>
      </c>
      <c r="C77" s="13">
        <f t="shared" si="12"/>
        <v>2.8211382396593283</v>
      </c>
      <c r="D77" s="13">
        <f t="shared" si="13"/>
        <v>0.5887907107312418</v>
      </c>
      <c r="E77" s="11">
        <v>15</v>
      </c>
      <c r="F77" s="11">
        <v>15</v>
      </c>
      <c r="G77" s="14">
        <f t="shared" si="14"/>
        <v>0.2679491924677609</v>
      </c>
      <c r="H77" s="11">
        <f t="shared" si="22"/>
        <v>100</v>
      </c>
      <c r="I77" s="15">
        <f t="shared" si="15"/>
        <v>1.26</v>
      </c>
      <c r="J77" s="15">
        <f t="shared" si="16"/>
        <v>0.5078048831386791</v>
      </c>
      <c r="K77" s="15">
        <f t="shared" si="17"/>
        <v>0.5078048831386791</v>
      </c>
      <c r="L77" s="15">
        <f t="shared" si="23"/>
        <v>0.01186063750507524</v>
      </c>
      <c r="M77" s="16">
        <f t="shared" si="18"/>
        <v>0.3452315414738581</v>
      </c>
      <c r="N77" s="16">
        <f t="shared" si="19"/>
        <v>0.6795896485705869</v>
      </c>
      <c r="O77" s="17">
        <f t="shared" si="20"/>
        <v>526.9507552912395</v>
      </c>
      <c r="P77" s="47" t="str">
        <f t="shared" si="21"/>
        <v>Good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4.25">
      <c r="A78" s="54">
        <v>710</v>
      </c>
      <c r="B78" s="11">
        <v>0.0018</v>
      </c>
      <c r="C78" s="13">
        <f t="shared" si="12"/>
        <v>2.831950824158046</v>
      </c>
      <c r="D78" s="13">
        <f t="shared" si="13"/>
        <v>0.5887907107312418</v>
      </c>
      <c r="E78" s="11">
        <v>15</v>
      </c>
      <c r="F78" s="11">
        <v>15</v>
      </c>
      <c r="G78" s="14">
        <f t="shared" si="14"/>
        <v>0.2679491924677609</v>
      </c>
      <c r="H78" s="11">
        <f t="shared" si="22"/>
        <v>100</v>
      </c>
      <c r="I78" s="15">
        <f t="shared" si="15"/>
        <v>1.278</v>
      </c>
      <c r="J78" s="15">
        <f t="shared" si="16"/>
        <v>0.5097511483484484</v>
      </c>
      <c r="K78" s="15">
        <f t="shared" si="17"/>
        <v>0.5097511483484484</v>
      </c>
      <c r="L78" s="15">
        <f t="shared" si="23"/>
        <v>0.011574074069977477</v>
      </c>
      <c r="M78" s="16">
        <f t="shared" si="18"/>
        <v>0.3463341380081575</v>
      </c>
      <c r="N78" s="16">
        <f t="shared" si="19"/>
        <v>0.6817601141892864</v>
      </c>
      <c r="O78" s="17">
        <f t="shared" si="20"/>
        <v>528.633724564702</v>
      </c>
      <c r="P78" s="47" t="str">
        <f t="shared" si="21"/>
        <v>Good</v>
      </c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4.25">
      <c r="A79" s="54">
        <v>720</v>
      </c>
      <c r="B79" s="11">
        <v>0.0018</v>
      </c>
      <c r="C79" s="13">
        <f t="shared" si="12"/>
        <v>2.8424275632649554</v>
      </c>
      <c r="D79" s="13">
        <f t="shared" si="13"/>
        <v>0.5887907107312418</v>
      </c>
      <c r="E79" s="11">
        <v>15</v>
      </c>
      <c r="F79" s="11">
        <v>15</v>
      </c>
      <c r="G79" s="14">
        <f t="shared" si="14"/>
        <v>0.2679491924677609</v>
      </c>
      <c r="H79" s="11">
        <f t="shared" si="22"/>
        <v>100</v>
      </c>
      <c r="I79" s="15">
        <f t="shared" si="15"/>
        <v>1.296</v>
      </c>
      <c r="J79" s="15">
        <f t="shared" si="16"/>
        <v>0.511636961387692</v>
      </c>
      <c r="K79" s="15">
        <f t="shared" si="17"/>
        <v>0.511636961387692</v>
      </c>
      <c r="L79" s="15">
        <f t="shared" si="23"/>
        <v>0.011297839284230638</v>
      </c>
      <c r="M79" s="16">
        <f t="shared" si="18"/>
        <v>0.347403435776632</v>
      </c>
      <c r="N79" s="16">
        <f t="shared" si="19"/>
        <v>0.6838650310563622</v>
      </c>
      <c r="O79" s="17">
        <f t="shared" si="20"/>
        <v>530.2658676311302</v>
      </c>
      <c r="P79" s="47" t="str">
        <f t="shared" si="21"/>
        <v>Good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4.25">
      <c r="A80" s="54">
        <v>730</v>
      </c>
      <c r="B80" s="11">
        <v>0.0018</v>
      </c>
      <c r="C80" s="13">
        <f t="shared" si="12"/>
        <v>2.8525788885403554</v>
      </c>
      <c r="D80" s="13">
        <f t="shared" si="13"/>
        <v>0.5887907107312418</v>
      </c>
      <c r="E80" s="11">
        <v>15</v>
      </c>
      <c r="F80" s="11">
        <v>15</v>
      </c>
      <c r="G80" s="14">
        <f t="shared" si="14"/>
        <v>0.2679491924677609</v>
      </c>
      <c r="H80" s="11">
        <f t="shared" si="22"/>
        <v>100</v>
      </c>
      <c r="I80" s="15">
        <f t="shared" si="15"/>
        <v>1.314</v>
      </c>
      <c r="J80" s="15">
        <f t="shared" si="16"/>
        <v>0.513464199937264</v>
      </c>
      <c r="K80" s="15">
        <f t="shared" si="17"/>
        <v>0.513464199937264</v>
      </c>
      <c r="L80" s="15">
        <f t="shared" si="23"/>
        <v>0.011031439598950766</v>
      </c>
      <c r="M80" s="16">
        <f t="shared" si="18"/>
        <v>0.34844035430538944</v>
      </c>
      <c r="N80" s="16">
        <f t="shared" si="19"/>
        <v>0.6859062092625777</v>
      </c>
      <c r="O80" s="17">
        <f t="shared" si="20"/>
        <v>531.8485880267566</v>
      </c>
      <c r="P80" s="47" t="str">
        <f t="shared" si="21"/>
        <v>Good</v>
      </c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4.25">
      <c r="A81" s="54">
        <v>740</v>
      </c>
      <c r="B81" s="11">
        <v>0.0018</v>
      </c>
      <c r="C81" s="13">
        <f t="shared" si="12"/>
        <v>2.862414907533997</v>
      </c>
      <c r="D81" s="13">
        <f t="shared" si="13"/>
        <v>0.5887907107312418</v>
      </c>
      <c r="E81" s="11">
        <v>15</v>
      </c>
      <c r="F81" s="11">
        <v>15</v>
      </c>
      <c r="G81" s="14">
        <f t="shared" si="14"/>
        <v>0.2679491924677609</v>
      </c>
      <c r="H81" s="11">
        <f t="shared" si="22"/>
        <v>100</v>
      </c>
      <c r="I81" s="15">
        <f t="shared" si="15"/>
        <v>1.332</v>
      </c>
      <c r="J81" s="15">
        <f t="shared" si="16"/>
        <v>0.5152346833561194</v>
      </c>
      <c r="K81" s="15">
        <f t="shared" si="17"/>
        <v>0.5152346833561194</v>
      </c>
      <c r="L81" s="15">
        <f t="shared" si="23"/>
        <v>0.010774410770578549</v>
      </c>
      <c r="M81" s="16">
        <f t="shared" si="18"/>
        <v>0.34944579384383706</v>
      </c>
      <c r="N81" s="16">
        <f t="shared" si="19"/>
        <v>0.6878854209524352</v>
      </c>
      <c r="O81" s="17">
        <f t="shared" si="20"/>
        <v>533.3832598644535</v>
      </c>
      <c r="P81" s="47" t="str">
        <f t="shared" si="21"/>
        <v>Good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4.25">
      <c r="A82" s="54">
        <v>750</v>
      </c>
      <c r="B82" s="11">
        <v>0.0018</v>
      </c>
      <c r="C82" s="13">
        <f t="shared" si="12"/>
        <v>2.871945413849042</v>
      </c>
      <c r="D82" s="13">
        <f t="shared" si="13"/>
        <v>0.5887907107312418</v>
      </c>
      <c r="E82" s="11">
        <v>15</v>
      </c>
      <c r="F82" s="11">
        <v>15</v>
      </c>
      <c r="G82" s="14">
        <f t="shared" si="14"/>
        <v>0.2679491924677609</v>
      </c>
      <c r="H82" s="11">
        <f t="shared" si="22"/>
        <v>100</v>
      </c>
      <c r="I82" s="15">
        <f t="shared" si="15"/>
        <v>1.3499999999999999</v>
      </c>
      <c r="J82" s="15">
        <f t="shared" si="16"/>
        <v>0.5169501744928275</v>
      </c>
      <c r="K82" s="15">
        <f t="shared" si="17"/>
        <v>0.5169501744928275</v>
      </c>
      <c r="L82" s="15">
        <f t="shared" si="23"/>
        <v>0.01052631578572387</v>
      </c>
      <c r="M82" s="16">
        <f t="shared" si="18"/>
        <v>0.3504206351895349</v>
      </c>
      <c r="N82" s="16">
        <f t="shared" si="19"/>
        <v>0.6898043999793995</v>
      </c>
      <c r="O82" s="17">
        <f t="shared" si="20"/>
        <v>534.8712275663951</v>
      </c>
      <c r="P82" s="47" t="str">
        <f t="shared" si="21"/>
        <v>Good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4.25">
      <c r="A83" s="54">
        <v>760</v>
      </c>
      <c r="B83" s="11">
        <v>0.0018</v>
      </c>
      <c r="C83" s="13">
        <f t="shared" si="12"/>
        <v>2.881179896893434</v>
      </c>
      <c r="D83" s="13">
        <f t="shared" si="13"/>
        <v>0.5887907107312418</v>
      </c>
      <c r="E83" s="11">
        <v>15</v>
      </c>
      <c r="F83" s="11">
        <v>15</v>
      </c>
      <c r="G83" s="14">
        <f t="shared" si="14"/>
        <v>0.2679491924677609</v>
      </c>
      <c r="H83" s="11">
        <f t="shared" si="22"/>
        <v>100</v>
      </c>
      <c r="I83" s="15">
        <f t="shared" si="15"/>
        <v>1.3679999999999999</v>
      </c>
      <c r="J83" s="15">
        <f t="shared" si="16"/>
        <v>0.5186123814408181</v>
      </c>
      <c r="K83" s="15">
        <f t="shared" si="17"/>
        <v>0.5186123814408181</v>
      </c>
      <c r="L83" s="15">
        <f t="shared" si="23"/>
        <v>0.010286742956340234</v>
      </c>
      <c r="M83" s="16">
        <f t="shared" si="18"/>
        <v>0.35136573958882544</v>
      </c>
      <c r="N83" s="16">
        <f t="shared" si="19"/>
        <v>0.6916648417102864</v>
      </c>
      <c r="O83" s="17">
        <f t="shared" si="20"/>
        <v>536.313805712381</v>
      </c>
      <c r="P83" s="47" t="str">
        <f t="shared" si="21"/>
        <v>Good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4.25">
      <c r="A84" s="54">
        <v>770</v>
      </c>
      <c r="B84" s="11">
        <v>0.0018</v>
      </c>
      <c r="C84" s="13">
        <f t="shared" si="12"/>
        <v>2.890127551328389</v>
      </c>
      <c r="D84" s="13">
        <f t="shared" si="13"/>
        <v>0.5887907107312418</v>
      </c>
      <c r="E84" s="11">
        <v>15</v>
      </c>
      <c r="F84" s="11">
        <v>15</v>
      </c>
      <c r="G84" s="14">
        <f t="shared" si="14"/>
        <v>0.2679491924677609</v>
      </c>
      <c r="H84" s="11">
        <f t="shared" si="22"/>
        <v>100</v>
      </c>
      <c r="I84" s="15">
        <f t="shared" si="15"/>
        <v>1.386</v>
      </c>
      <c r="J84" s="15">
        <f t="shared" si="16"/>
        <v>0.52022295923911</v>
      </c>
      <c r="K84" s="15">
        <f t="shared" si="17"/>
        <v>0.52022295923911</v>
      </c>
      <c r="L84" s="15">
        <f t="shared" si="23"/>
        <v>0.010055304169358402</v>
      </c>
      <c r="M84" s="16">
        <f t="shared" si="18"/>
        <v>0.35228194870385676</v>
      </c>
      <c r="N84" s="16">
        <f t="shared" si="19"/>
        <v>0.6934684029603481</v>
      </c>
      <c r="O84" s="17">
        <f t="shared" si="20"/>
        <v>537.712278989502</v>
      </c>
      <c r="P84" s="47" t="str">
        <f t="shared" si="21"/>
        <v>Good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4.25">
      <c r="A85" s="54">
        <v>780</v>
      </c>
      <c r="B85" s="11">
        <v>0.0018</v>
      </c>
      <c r="C85" s="13">
        <f t="shared" si="12"/>
        <v>2.898797286223401</v>
      </c>
      <c r="D85" s="13">
        <f t="shared" si="13"/>
        <v>0.5887907107312418</v>
      </c>
      <c r="E85" s="11">
        <v>15</v>
      </c>
      <c r="F85" s="11">
        <v>15</v>
      </c>
      <c r="G85" s="14">
        <f t="shared" si="14"/>
        <v>0.2679491924677609</v>
      </c>
      <c r="H85" s="11">
        <f t="shared" si="22"/>
        <v>100</v>
      </c>
      <c r="I85" s="15">
        <f t="shared" si="15"/>
        <v>1.404</v>
      </c>
      <c r="J85" s="15">
        <f t="shared" si="16"/>
        <v>0.5217835115202122</v>
      </c>
      <c r="K85" s="15">
        <f t="shared" si="17"/>
        <v>0.5217835115202122</v>
      </c>
      <c r="L85" s="15">
        <f t="shared" si="23"/>
        <v>0.009831633276560618</v>
      </c>
      <c r="M85" s="16">
        <f t="shared" si="18"/>
        <v>0.3531700846376788</v>
      </c>
      <c r="N85" s="16">
        <f t="shared" si="19"/>
        <v>0.6952167020426748</v>
      </c>
      <c r="O85" s="17">
        <f t="shared" si="20"/>
        <v>539.0679022304458</v>
      </c>
      <c r="P85" s="47" t="str">
        <f t="shared" si="21"/>
        <v>Good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4.25">
      <c r="A86" s="54">
        <v>790</v>
      </c>
      <c r="B86" s="11">
        <v>0.0018</v>
      </c>
      <c r="C86" s="13">
        <f t="shared" si="12"/>
        <v>2.907197733926896</v>
      </c>
      <c r="D86" s="13">
        <f t="shared" si="13"/>
        <v>0.5887907107312418</v>
      </c>
      <c r="E86" s="11">
        <v>15</v>
      </c>
      <c r="F86" s="11">
        <v>15</v>
      </c>
      <c r="G86" s="14">
        <f t="shared" si="14"/>
        <v>0.2679491924677609</v>
      </c>
      <c r="H86" s="11">
        <f t="shared" si="22"/>
        <v>100</v>
      </c>
      <c r="I86" s="15">
        <f t="shared" si="15"/>
        <v>1.422</v>
      </c>
      <c r="J86" s="15">
        <f t="shared" si="16"/>
        <v>0.5232955921068413</v>
      </c>
      <c r="K86" s="15">
        <f t="shared" si="17"/>
        <v>0.5232955921068413</v>
      </c>
      <c r="L86" s="15">
        <f t="shared" si="23"/>
        <v>0.009615384611939044</v>
      </c>
      <c r="M86" s="16">
        <f t="shared" si="18"/>
        <v>0.3540309500100273</v>
      </c>
      <c r="N86" s="16">
        <f t="shared" si="19"/>
        <v>0.6969113189173767</v>
      </c>
      <c r="O86" s="17">
        <f t="shared" si="20"/>
        <v>540.3819005291715</v>
      </c>
      <c r="P86" s="47" t="str">
        <f t="shared" si="21"/>
        <v>Good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4.25">
      <c r="A87" s="54">
        <v>800</v>
      </c>
      <c r="B87" s="11">
        <v>0.0018</v>
      </c>
      <c r="C87" s="13">
        <f t="shared" si="12"/>
        <v>2.9153372586613564</v>
      </c>
      <c r="D87" s="13">
        <f t="shared" si="13"/>
        <v>0.5887907107312418</v>
      </c>
      <c r="E87" s="11">
        <v>15</v>
      </c>
      <c r="F87" s="11">
        <v>15</v>
      </c>
      <c r="G87" s="14">
        <f t="shared" si="14"/>
        <v>0.2679491924677609</v>
      </c>
      <c r="H87" s="11">
        <f t="shared" si="22"/>
        <v>100</v>
      </c>
      <c r="I87" s="15">
        <f t="shared" si="15"/>
        <v>1.44</v>
      </c>
      <c r="J87" s="15">
        <f t="shared" si="16"/>
        <v>0.5247607065590442</v>
      </c>
      <c r="K87" s="15">
        <f t="shared" si="17"/>
        <v>0.5247607065590442</v>
      </c>
      <c r="L87" s="15">
        <f t="shared" si="23"/>
        <v>0.00940623162507851</v>
      </c>
      <c r="M87" s="16">
        <f t="shared" si="18"/>
        <v>0.35486532807724014</v>
      </c>
      <c r="N87" s="16">
        <f t="shared" si="19"/>
        <v>0.6985537954276381</v>
      </c>
      <c r="O87" s="17">
        <f t="shared" si="20"/>
        <v>541.6554694239463</v>
      </c>
      <c r="P87" s="47" t="str">
        <f t="shared" si="21"/>
        <v>Good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4.25">
      <c r="A88" s="54">
        <v>810</v>
      </c>
      <c r="B88" s="11">
        <v>0.0018</v>
      </c>
      <c r="C88" s="13">
        <f t="shared" si="12"/>
        <v>2.9232239648514704</v>
      </c>
      <c r="D88" s="13">
        <f t="shared" si="13"/>
        <v>0.5887907107312418</v>
      </c>
      <c r="E88" s="11">
        <v>15</v>
      </c>
      <c r="F88" s="11">
        <v>15</v>
      </c>
      <c r="G88" s="14">
        <f t="shared" si="14"/>
        <v>0.2679491924677609</v>
      </c>
      <c r="H88" s="11">
        <f t="shared" si="22"/>
        <v>100</v>
      </c>
      <c r="I88" s="15">
        <f t="shared" si="15"/>
        <v>1.458</v>
      </c>
      <c r="J88" s="15">
        <f t="shared" si="16"/>
        <v>0.5261803136732647</v>
      </c>
      <c r="K88" s="15">
        <f t="shared" si="17"/>
        <v>0.5261803136732647</v>
      </c>
      <c r="L88" s="15">
        <f t="shared" si="23"/>
        <v>0.00920386562025465</v>
      </c>
      <c r="M88" s="16">
        <f t="shared" si="18"/>
        <v>0.3556739828904781</v>
      </c>
      <c r="N88" s="16">
        <f t="shared" si="19"/>
        <v>0.7001456356111774</v>
      </c>
      <c r="O88" s="17">
        <f t="shared" si="20"/>
        <v>542.8897751388483</v>
      </c>
      <c r="P88" s="47" t="str">
        <f t="shared" si="21"/>
        <v>Good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4.25">
      <c r="A89" s="54">
        <v>820</v>
      </c>
      <c r="B89" s="11">
        <v>0.0018</v>
      </c>
      <c r="C89" s="13">
        <f t="shared" si="12"/>
        <v>2.9308657051936122</v>
      </c>
      <c r="D89" s="13">
        <f t="shared" si="13"/>
        <v>0.5887907107312418</v>
      </c>
      <c r="E89" s="11">
        <v>15</v>
      </c>
      <c r="F89" s="11">
        <v>15</v>
      </c>
      <c r="G89" s="14">
        <f t="shared" si="14"/>
        <v>0.2679491924677609</v>
      </c>
      <c r="H89" s="11">
        <f t="shared" si="22"/>
        <v>100</v>
      </c>
      <c r="I89" s="15">
        <f t="shared" si="15"/>
        <v>1.476</v>
      </c>
      <c r="J89" s="15">
        <f t="shared" si="16"/>
        <v>0.5275558269348501</v>
      </c>
      <c r="K89" s="15">
        <f t="shared" si="17"/>
        <v>0.5275558269348501</v>
      </c>
      <c r="L89" s="15">
        <f t="shared" si="23"/>
        <v>0.009007994591962035</v>
      </c>
      <c r="M89" s="16">
        <f t="shared" si="18"/>
        <v>0.356457659487076</v>
      </c>
      <c r="N89" s="16">
        <f t="shared" si="19"/>
        <v>0.7016883060769212</v>
      </c>
      <c r="O89" s="17">
        <f t="shared" si="20"/>
        <v>544.0859548758397</v>
      </c>
      <c r="P89" s="47" t="str">
        <f t="shared" si="21"/>
        <v>Good</v>
      </c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4.25">
      <c r="A90" s="54">
        <v>830</v>
      </c>
      <c r="B90" s="11">
        <v>0.0018</v>
      </c>
      <c r="C90" s="13">
        <f t="shared" si="12"/>
        <v>2.9382700884746735</v>
      </c>
      <c r="D90" s="13">
        <f t="shared" si="13"/>
        <v>0.5887907107312418</v>
      </c>
      <c r="E90" s="11">
        <v>15</v>
      </c>
      <c r="F90" s="11">
        <v>15</v>
      </c>
      <c r="G90" s="14">
        <f t="shared" si="14"/>
        <v>0.2679491924677609</v>
      </c>
      <c r="H90" s="11">
        <f t="shared" si="22"/>
        <v>100</v>
      </c>
      <c r="I90" s="15">
        <f t="shared" si="15"/>
        <v>1.494</v>
      </c>
      <c r="J90" s="15">
        <f t="shared" si="16"/>
        <v>0.5288886159254412</v>
      </c>
      <c r="K90" s="15">
        <f t="shared" si="17"/>
        <v>0.5288886159254412</v>
      </c>
      <c r="L90" s="15">
        <f t="shared" si="23"/>
        <v>0.008818342148498345</v>
      </c>
      <c r="M90" s="16">
        <f t="shared" si="18"/>
        <v>0.3572170841104202</v>
      </c>
      <c r="N90" s="16">
        <f t="shared" si="19"/>
        <v>0.7031832364378351</v>
      </c>
      <c r="O90" s="17">
        <f t="shared" si="20"/>
        <v>545.2451171503805</v>
      </c>
      <c r="P90" s="47" t="str">
        <f t="shared" si="21"/>
        <v>Good</v>
      </c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4.25">
      <c r="A91" s="54">
        <v>840</v>
      </c>
      <c r="B91" s="11">
        <v>0.0018</v>
      </c>
      <c r="C91" s="13">
        <f t="shared" si="12"/>
        <v>2.945444487148037</v>
      </c>
      <c r="D91" s="13">
        <f t="shared" si="13"/>
        <v>0.5887907107312418</v>
      </c>
      <c r="E91" s="11">
        <v>15</v>
      </c>
      <c r="F91" s="11">
        <v>15</v>
      </c>
      <c r="G91" s="14">
        <f t="shared" si="14"/>
        <v>0.2679491924677609</v>
      </c>
      <c r="H91" s="11">
        <f t="shared" si="22"/>
        <v>100</v>
      </c>
      <c r="I91" s="15">
        <f t="shared" si="15"/>
        <v>1.512</v>
      </c>
      <c r="J91" s="15">
        <f t="shared" si="16"/>
        <v>0.5301800076866467</v>
      </c>
      <c r="K91" s="15">
        <f t="shared" si="17"/>
        <v>0.5301800076866467</v>
      </c>
      <c r="L91" s="15">
        <f t="shared" si="23"/>
        <v>0.008634646516043157</v>
      </c>
      <c r="M91" s="16">
        <f t="shared" si="18"/>
        <v>0.3579529644542602</v>
      </c>
      <c r="N91" s="16">
        <f t="shared" si="19"/>
        <v>0.7046318197918509</v>
      </c>
      <c r="O91" s="17">
        <f t="shared" si="20"/>
        <v>546.3683421643377</v>
      </c>
      <c r="P91" s="47" t="str">
        <f t="shared" si="21"/>
        <v>Good</v>
      </c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4.25">
      <c r="A92" s="54">
        <v>850</v>
      </c>
      <c r="B92" s="11">
        <v>0.0018</v>
      </c>
      <c r="C92" s="13">
        <f t="shared" si="12"/>
        <v>2.9523960446742414</v>
      </c>
      <c r="D92" s="13">
        <f t="shared" si="13"/>
        <v>0.5887907107312418</v>
      </c>
      <c r="E92" s="11">
        <v>15</v>
      </c>
      <c r="F92" s="11">
        <v>15</v>
      </c>
      <c r="G92" s="14">
        <f t="shared" si="14"/>
        <v>0.2679491924677609</v>
      </c>
      <c r="H92" s="11">
        <f t="shared" si="22"/>
        <v>100</v>
      </c>
      <c r="I92" s="15">
        <f t="shared" si="15"/>
        <v>1.53</v>
      </c>
      <c r="J92" s="15">
        <f t="shared" si="16"/>
        <v>0.5314312880413634</v>
      </c>
      <c r="K92" s="15">
        <f t="shared" si="17"/>
        <v>0.5314312880413634</v>
      </c>
      <c r="L92" s="15">
        <f t="shared" si="23"/>
        <v>0.008456659616395707</v>
      </c>
      <c r="M92" s="16">
        <f t="shared" si="18"/>
        <v>0.3586659899278155</v>
      </c>
      <c r="N92" s="16">
        <f t="shared" si="19"/>
        <v>0.7060354132437313</v>
      </c>
      <c r="O92" s="17">
        <f t="shared" si="20"/>
        <v>547.4566822106376</v>
      </c>
      <c r="P92" s="47" t="str">
        <f t="shared" si="21"/>
        <v>Good</v>
      </c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4.25">
      <c r="A93" s="54">
        <v>860</v>
      </c>
      <c r="B93" s="11">
        <v>0.0018</v>
      </c>
      <c r="C93" s="13">
        <f t="shared" si="12"/>
        <v>2.959131682633635</v>
      </c>
      <c r="D93" s="13">
        <f t="shared" si="13"/>
        <v>0.5887907107312418</v>
      </c>
      <c r="E93" s="11">
        <v>15</v>
      </c>
      <c r="F93" s="11">
        <v>15</v>
      </c>
      <c r="G93" s="14">
        <f t="shared" si="14"/>
        <v>0.2679491924677609</v>
      </c>
      <c r="H93" s="11">
        <f t="shared" si="22"/>
        <v>100</v>
      </c>
      <c r="I93" s="15">
        <f t="shared" si="15"/>
        <v>1.548</v>
      </c>
      <c r="J93" s="15">
        <f t="shared" si="16"/>
        <v>0.5326437028740543</v>
      </c>
      <c r="K93" s="15">
        <f t="shared" si="17"/>
        <v>0.5326437028740543</v>
      </c>
      <c r="L93" s="15">
        <f t="shared" si="23"/>
        <v>0.008284146212184696</v>
      </c>
      <c r="M93" s="16">
        <f t="shared" si="18"/>
        <v>0.3593568319384423</v>
      </c>
      <c r="N93" s="16">
        <f t="shared" si="19"/>
        <v>0.7073953384615006</v>
      </c>
      <c r="O93" s="17">
        <f t="shared" si="20"/>
        <v>548.5111621047183</v>
      </c>
      <c r="P93" s="47" t="str">
        <f t="shared" si="21"/>
        <v>Good</v>
      </c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4.25">
      <c r="A94" s="54">
        <v>870</v>
      </c>
      <c r="B94" s="11">
        <v>0.0018</v>
      </c>
      <c r="C94" s="13">
        <f t="shared" si="12"/>
        <v>2.9656581076181086</v>
      </c>
      <c r="D94" s="13">
        <f t="shared" si="13"/>
        <v>0.5887907107312418</v>
      </c>
      <c r="E94" s="11">
        <v>15</v>
      </c>
      <c r="F94" s="11">
        <v>15</v>
      </c>
      <c r="G94" s="14">
        <f t="shared" si="14"/>
        <v>0.2679491924677609</v>
      </c>
      <c r="H94" s="11">
        <f t="shared" si="22"/>
        <v>100</v>
      </c>
      <c r="I94" s="15">
        <f t="shared" si="15"/>
        <v>1.566</v>
      </c>
      <c r="J94" s="15">
        <f t="shared" si="16"/>
        <v>0.5338184593712595</v>
      </c>
      <c r="K94" s="15">
        <f t="shared" si="17"/>
        <v>0.5338184593712595</v>
      </c>
      <c r="L94" s="15">
        <f t="shared" si="23"/>
        <v>0.00811688311394404</v>
      </c>
      <c r="M94" s="16">
        <f t="shared" si="18"/>
        <v>0.36002614418898066</v>
      </c>
      <c r="N94" s="16">
        <f t="shared" si="19"/>
        <v>0.708712882261773</v>
      </c>
      <c r="O94" s="17">
        <f t="shared" si="20"/>
        <v>549.5327796383921</v>
      </c>
      <c r="P94" s="47" t="str">
        <f t="shared" si="21"/>
        <v>Good</v>
      </c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4.25">
      <c r="A95" s="54">
        <v>880</v>
      </c>
      <c r="B95" s="11">
        <v>0.0018</v>
      </c>
      <c r="C95" s="13">
        <f t="shared" si="12"/>
        <v>2.971981817908765</v>
      </c>
      <c r="D95" s="13">
        <f t="shared" si="13"/>
        <v>0.5887907107312418</v>
      </c>
      <c r="E95" s="11">
        <v>15</v>
      </c>
      <c r="F95" s="11">
        <v>15</v>
      </c>
      <c r="G95" s="14">
        <f t="shared" si="14"/>
        <v>0.2679491924677609</v>
      </c>
      <c r="H95" s="11">
        <f t="shared" si="22"/>
        <v>100</v>
      </c>
      <c r="I95" s="15">
        <f t="shared" si="15"/>
        <v>1.5839999999999999</v>
      </c>
      <c r="J95" s="15">
        <f t="shared" si="16"/>
        <v>0.5349567272235777</v>
      </c>
      <c r="K95" s="15">
        <f t="shared" si="17"/>
        <v>0.5349567272235777</v>
      </c>
      <c r="L95" s="15">
        <f t="shared" si="23"/>
        <v>0.007954658443969172</v>
      </c>
      <c r="M95" s="16">
        <f t="shared" si="18"/>
        <v>0.3606745629872261</v>
      </c>
      <c r="N95" s="16">
        <f t="shared" si="19"/>
        <v>0.709989297218949</v>
      </c>
      <c r="O95" s="17">
        <f t="shared" si="20"/>
        <v>550.5225060522121</v>
      </c>
      <c r="P95" s="47" t="str">
        <f t="shared" si="21"/>
        <v>Good</v>
      </c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4.25">
      <c r="A96" s="54">
        <v>890</v>
      </c>
      <c r="B96" s="11">
        <v>0.0018</v>
      </c>
      <c r="C96" s="13">
        <f t="shared" si="12"/>
        <v>2.978109109946182</v>
      </c>
      <c r="D96" s="13">
        <f t="shared" si="13"/>
        <v>0.5887907107312418</v>
      </c>
      <c r="E96" s="11">
        <v>15</v>
      </c>
      <c r="F96" s="11">
        <v>15</v>
      </c>
      <c r="G96" s="14">
        <f t="shared" si="14"/>
        <v>0.2679491924677609</v>
      </c>
      <c r="H96" s="11">
        <f t="shared" si="22"/>
        <v>100</v>
      </c>
      <c r="I96" s="15">
        <f t="shared" si="15"/>
        <v>1.6019999999999999</v>
      </c>
      <c r="J96" s="15">
        <f t="shared" si="16"/>
        <v>0.5360596397903128</v>
      </c>
      <c r="K96" s="15">
        <f t="shared" si="17"/>
        <v>0.5360596397903128</v>
      </c>
      <c r="L96" s="15">
        <f t="shared" si="23"/>
        <v>0.00779727095233568</v>
      </c>
      <c r="M96" s="16">
        <f t="shared" si="18"/>
        <v>0.3613027075652523</v>
      </c>
      <c r="N96" s="16">
        <f t="shared" si="19"/>
        <v>0.7112258022938037</v>
      </c>
      <c r="O96" s="17">
        <f t="shared" si="20"/>
        <v>551.4812865228779</v>
      </c>
      <c r="P96" s="47" t="str">
        <f t="shared" si="21"/>
        <v>Good</v>
      </c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4.25">
      <c r="A97" s="54">
        <v>900</v>
      </c>
      <c r="B97" s="11">
        <v>0.0018</v>
      </c>
      <c r="C97" s="13">
        <f t="shared" si="12"/>
        <v>2.9840460845996946</v>
      </c>
      <c r="D97" s="13">
        <f t="shared" si="13"/>
        <v>0.5887907107312418</v>
      </c>
      <c r="E97" s="11">
        <v>15</v>
      </c>
      <c r="F97" s="11">
        <v>15</v>
      </c>
      <c r="G97" s="14">
        <f t="shared" si="14"/>
        <v>0.2679491924677609</v>
      </c>
      <c r="H97" s="11">
        <f t="shared" si="22"/>
        <v>100</v>
      </c>
      <c r="I97" s="15">
        <f t="shared" si="15"/>
        <v>1.6199999999999999</v>
      </c>
      <c r="J97" s="15">
        <f t="shared" si="16"/>
        <v>0.537128295227945</v>
      </c>
      <c r="K97" s="15">
        <f t="shared" si="17"/>
        <v>0.537128295227945</v>
      </c>
      <c r="L97" s="15">
        <f t="shared" si="23"/>
        <v>0.007644529380882062</v>
      </c>
      <c r="M97" s="16">
        <f t="shared" si="18"/>
        <v>0.36191118040656456</v>
      </c>
      <c r="N97" s="16">
        <f t="shared" si="19"/>
        <v>0.7124235834774892</v>
      </c>
      <c r="O97" s="17">
        <f t="shared" si="20"/>
        <v>552.410040662592</v>
      </c>
      <c r="P97" s="47" t="str">
        <f t="shared" si="21"/>
        <v>Good</v>
      </c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4.25">
      <c r="A98" s="54">
        <v>910</v>
      </c>
      <c r="B98" s="11">
        <v>0.0018</v>
      </c>
      <c r="C98" s="13">
        <f t="shared" si="12"/>
        <v>2.989798653241962</v>
      </c>
      <c r="D98" s="13">
        <f t="shared" si="13"/>
        <v>0.5887907107312418</v>
      </c>
      <c r="E98" s="11">
        <v>15</v>
      </c>
      <c r="F98" s="11">
        <v>15</v>
      </c>
      <c r="G98" s="14">
        <f t="shared" si="14"/>
        <v>0.2679491924677609</v>
      </c>
      <c r="H98" s="11">
        <f t="shared" si="22"/>
        <v>100</v>
      </c>
      <c r="I98" s="15">
        <f t="shared" si="15"/>
        <v>1.638</v>
      </c>
      <c r="J98" s="15">
        <f t="shared" si="16"/>
        <v>0.5381637575835531</v>
      </c>
      <c r="K98" s="15">
        <f t="shared" si="17"/>
        <v>0.5381637575835531</v>
      </c>
      <c r="L98" s="15">
        <f t="shared" si="23"/>
        <v>0.007496251871336025</v>
      </c>
      <c r="M98" s="16">
        <f t="shared" si="18"/>
        <v>0.36250056757929605</v>
      </c>
      <c r="N98" s="16">
        <f t="shared" si="19"/>
        <v>0.7135837944474333</v>
      </c>
      <c r="O98" s="17">
        <f t="shared" si="20"/>
        <v>553.3096630276398</v>
      </c>
      <c r="P98" s="47" t="str">
        <f t="shared" si="21"/>
        <v>Good</v>
      </c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4.25">
      <c r="A99" s="54">
        <v>920</v>
      </c>
      <c r="B99" s="11">
        <v>0.0018</v>
      </c>
      <c r="C99" s="13">
        <f t="shared" si="12"/>
        <v>2.9953725436348426</v>
      </c>
      <c r="D99" s="13">
        <f t="shared" si="13"/>
        <v>0.5887907107312418</v>
      </c>
      <c r="E99" s="11">
        <v>15</v>
      </c>
      <c r="F99" s="11">
        <v>15</v>
      </c>
      <c r="G99" s="14">
        <f t="shared" si="14"/>
        <v>0.2679491924677609</v>
      </c>
      <c r="H99" s="11">
        <f t="shared" si="22"/>
        <v>100</v>
      </c>
      <c r="I99" s="15">
        <f t="shared" si="15"/>
        <v>1.656</v>
      </c>
      <c r="J99" s="15">
        <f t="shared" si="16"/>
        <v>0.5391670578542717</v>
      </c>
      <c r="K99" s="15">
        <f t="shared" si="17"/>
        <v>0.5391670578542717</v>
      </c>
      <c r="L99" s="15">
        <f t="shared" si="23"/>
        <v>0.007352265414104027</v>
      </c>
      <c r="M99" s="16">
        <f t="shared" si="18"/>
        <v>0.3630714390738532</v>
      </c>
      <c r="N99" s="16">
        <f t="shared" si="19"/>
        <v>0.7147075572319945</v>
      </c>
      <c r="O99" s="17">
        <f t="shared" si="20"/>
        <v>554.1810236337619</v>
      </c>
      <c r="P99" s="47" t="str">
        <f t="shared" si="21"/>
        <v>Good</v>
      </c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4.25">
      <c r="A100" s="54">
        <v>930</v>
      </c>
      <c r="B100" s="11">
        <v>0.0018</v>
      </c>
      <c r="C100" s="13">
        <f t="shared" si="12"/>
        <v>3.0007733056324617</v>
      </c>
      <c r="D100" s="13">
        <f t="shared" si="13"/>
        <v>0.5887907107312418</v>
      </c>
      <c r="E100" s="11">
        <v>15</v>
      </c>
      <c r="F100" s="11">
        <v>15</v>
      </c>
      <c r="G100" s="14">
        <f t="shared" si="14"/>
        <v>0.2679491924677609</v>
      </c>
      <c r="H100" s="11">
        <f t="shared" si="22"/>
        <v>100</v>
      </c>
      <c r="I100" s="15">
        <f t="shared" si="15"/>
        <v>1.674</v>
      </c>
      <c r="J100" s="15">
        <f t="shared" si="16"/>
        <v>0.5401391950138431</v>
      </c>
      <c r="K100" s="15">
        <f t="shared" si="17"/>
        <v>0.5401391950138431</v>
      </c>
      <c r="L100" s="15">
        <f t="shared" si="23"/>
        <v>0.007212405334550516</v>
      </c>
      <c r="M100" s="16">
        <f t="shared" si="18"/>
        <v>0.3636243491436073</v>
      </c>
      <c r="N100" s="16">
        <f t="shared" si="19"/>
        <v>0.7157959628811168</v>
      </c>
      <c r="O100" s="17">
        <f t="shared" si="20"/>
        <v>555.0249684761746</v>
      </c>
      <c r="P100" s="47" t="str">
        <f t="shared" si="21"/>
        <v>Good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4.25">
      <c r="A101" s="54">
        <v>940</v>
      </c>
      <c r="B101" s="11">
        <v>0.0018</v>
      </c>
      <c r="C101" s="13">
        <f t="shared" si="12"/>
        <v>3.0060063167071287</v>
      </c>
      <c r="D101" s="13">
        <f t="shared" si="13"/>
        <v>0.5887907107312418</v>
      </c>
      <c r="E101" s="11">
        <v>15</v>
      </c>
      <c r="F101" s="11">
        <v>15</v>
      </c>
      <c r="G101" s="14">
        <f t="shared" si="14"/>
        <v>0.2679491924677609</v>
      </c>
      <c r="H101" s="11">
        <f t="shared" si="22"/>
        <v>100</v>
      </c>
      <c r="I101" s="15">
        <f t="shared" si="15"/>
        <v>1.692</v>
      </c>
      <c r="J101" s="15">
        <f t="shared" si="16"/>
        <v>0.5410811370072831</v>
      </c>
      <c r="K101" s="15">
        <f t="shared" si="17"/>
        <v>0.5410811370072831</v>
      </c>
      <c r="L101" s="15">
        <f t="shared" si="23"/>
        <v>0.0070765148138702575</v>
      </c>
      <c r="M101" s="16">
        <f t="shared" si="18"/>
        <v>0.36415983664738366</v>
      </c>
      <c r="N101" s="16">
        <f t="shared" si="19"/>
        <v>0.716850072140519</v>
      </c>
      <c r="O101" s="17">
        <f t="shared" si="20"/>
        <v>555.842320052335</v>
      </c>
      <c r="P101" s="47" t="str">
        <f t="shared" si="21"/>
        <v>Good</v>
      </c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4.25">
      <c r="A102" s="54">
        <v>950</v>
      </c>
      <c r="B102" s="11">
        <v>0.0018</v>
      </c>
      <c r="C102" s="13">
        <f t="shared" si="12"/>
        <v>3.0110767873036224</v>
      </c>
      <c r="D102" s="13">
        <f t="shared" si="13"/>
        <v>0.5887907107312418</v>
      </c>
      <c r="E102" s="11">
        <v>15</v>
      </c>
      <c r="F102" s="11">
        <v>15</v>
      </c>
      <c r="G102" s="14">
        <f t="shared" si="14"/>
        <v>0.2679491924677609</v>
      </c>
      <c r="H102" s="11">
        <f t="shared" si="22"/>
        <v>100</v>
      </c>
      <c r="I102" s="15">
        <f t="shared" si="15"/>
        <v>1.71</v>
      </c>
      <c r="J102" s="15">
        <f t="shared" si="16"/>
        <v>0.541993821714652</v>
      </c>
      <c r="K102" s="15">
        <f t="shared" si="17"/>
        <v>0.541993821714652</v>
      </c>
      <c r="L102" s="15">
        <f t="shared" si="23"/>
        <v>0.006944444441907357</v>
      </c>
      <c r="M102" s="16">
        <f t="shared" si="18"/>
        <v>0.36467842539264994</v>
      </c>
      <c r="N102" s="16">
        <f t="shared" si="19"/>
        <v>0.7178709161272637</v>
      </c>
      <c r="O102" s="17">
        <f t="shared" si="20"/>
        <v>556.6338778857734</v>
      </c>
      <c r="P102" s="47" t="str">
        <f t="shared" si="21"/>
        <v>Good</v>
      </c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4.25">
      <c r="A103" s="54">
        <v>960</v>
      </c>
      <c r="B103" s="11">
        <v>0.0018</v>
      </c>
      <c r="C103" s="13">
        <f t="shared" si="12"/>
        <v>3.0159897660271664</v>
      </c>
      <c r="D103" s="13">
        <f t="shared" si="13"/>
        <v>0.5887907107312418</v>
      </c>
      <c r="E103" s="11">
        <v>15</v>
      </c>
      <c r="F103" s="11">
        <v>15</v>
      </c>
      <c r="G103" s="14">
        <f t="shared" si="14"/>
        <v>0.2679491924677609</v>
      </c>
      <c r="H103" s="11">
        <f t="shared" si="22"/>
        <v>100</v>
      </c>
      <c r="I103" s="15">
        <f t="shared" si="15"/>
        <v>1.728</v>
      </c>
      <c r="J103" s="15">
        <f t="shared" si="16"/>
        <v>0.5428781578848899</v>
      </c>
      <c r="K103" s="15">
        <f t="shared" si="17"/>
        <v>0.5428781578848899</v>
      </c>
      <c r="L103" s="15">
        <f t="shared" si="23"/>
        <v>0.006816051799500958</v>
      </c>
      <c r="M103" s="16">
        <f t="shared" si="18"/>
        <v>0.36518062447843336</v>
      </c>
      <c r="N103" s="16">
        <f t="shared" si="19"/>
        <v>0.7188594970047901</v>
      </c>
      <c r="O103" s="17">
        <f t="shared" si="20"/>
        <v>557.4004190495104</v>
      </c>
      <c r="P103" s="47" t="str">
        <f t="shared" si="21"/>
        <v>Good</v>
      </c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4.25">
      <c r="A104" s="54">
        <v>970</v>
      </c>
      <c r="B104" s="11">
        <v>0.0018</v>
      </c>
      <c r="C104" s="13">
        <f t="shared" si="12"/>
        <v>3.0207501446702616</v>
      </c>
      <c r="D104" s="13">
        <f t="shared" si="13"/>
        <v>0.5887907107312418</v>
      </c>
      <c r="E104" s="11">
        <v>15</v>
      </c>
      <c r="F104" s="11">
        <v>15</v>
      </c>
      <c r="G104" s="14">
        <f t="shared" si="14"/>
        <v>0.2679491924677609</v>
      </c>
      <c r="H104" s="11">
        <f t="shared" si="22"/>
        <v>100</v>
      </c>
      <c r="I104" s="15">
        <f t="shared" si="15"/>
        <v>1.746</v>
      </c>
      <c r="J104" s="15">
        <f t="shared" si="16"/>
        <v>0.543735026040647</v>
      </c>
      <c r="K104" s="15">
        <f t="shared" si="17"/>
        <v>0.543735026040647</v>
      </c>
      <c r="L104" s="15">
        <f t="shared" si="23"/>
        <v>0.006691201068142625</v>
      </c>
      <c r="M104" s="16">
        <f t="shared" si="18"/>
        <v>0.3656669286371119</v>
      </c>
      <c r="N104" s="16">
        <f t="shared" si="19"/>
        <v>0.7198167886557322</v>
      </c>
      <c r="O104" s="17">
        <f t="shared" si="20"/>
        <v>558.1426986877582</v>
      </c>
      <c r="P104" s="47" t="str">
        <f t="shared" si="21"/>
        <v>Good</v>
      </c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4.25">
      <c r="A105" s="54">
        <v>980</v>
      </c>
      <c r="B105" s="11">
        <v>0.0018</v>
      </c>
      <c r="C105" s="13">
        <f t="shared" si="12"/>
        <v>3.025362663083387</v>
      </c>
      <c r="D105" s="13">
        <f t="shared" si="13"/>
        <v>0.5887907107312418</v>
      </c>
      <c r="E105" s="11">
        <v>15</v>
      </c>
      <c r="F105" s="11">
        <v>15</v>
      </c>
      <c r="G105" s="14">
        <f t="shared" si="14"/>
        <v>0.2679491924677609</v>
      </c>
      <c r="H105" s="11">
        <f t="shared" si="22"/>
        <v>100</v>
      </c>
      <c r="I105" s="15">
        <f t="shared" si="15"/>
        <v>1.764</v>
      </c>
      <c r="J105" s="15">
        <f t="shared" si="16"/>
        <v>0.5445652793550096</v>
      </c>
      <c r="K105" s="15">
        <f t="shared" si="17"/>
        <v>0.5445652793550096</v>
      </c>
      <c r="L105" s="15">
        <f t="shared" si="23"/>
        <v>0.00656976266491617</v>
      </c>
      <c r="M105" s="16">
        <f t="shared" si="18"/>
        <v>0.36613781857433164</v>
      </c>
      <c r="N105" s="16">
        <f t="shared" si="19"/>
        <v>0.7207437373510466</v>
      </c>
      <c r="O105" s="17">
        <f t="shared" si="20"/>
        <v>558.8614505347582</v>
      </c>
      <c r="P105" s="47" t="str">
        <f t="shared" si="21"/>
        <v>Good</v>
      </c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4.25">
      <c r="A106" s="54">
        <v>990</v>
      </c>
      <c r="B106" s="11">
        <v>0.0018</v>
      </c>
      <c r="C106" s="13">
        <f t="shared" si="12"/>
        <v>3.0298319138944083</v>
      </c>
      <c r="D106" s="13">
        <f t="shared" si="13"/>
        <v>0.5887907107312418</v>
      </c>
      <c r="E106" s="11">
        <v>15</v>
      </c>
      <c r="F106" s="11">
        <v>15</v>
      </c>
      <c r="G106" s="14">
        <f t="shared" si="14"/>
        <v>0.2679491924677609</v>
      </c>
      <c r="H106" s="11">
        <f t="shared" si="22"/>
        <v>100</v>
      </c>
      <c r="I106" s="15">
        <f t="shared" si="15"/>
        <v>1.782</v>
      </c>
      <c r="J106" s="15">
        <f t="shared" si="16"/>
        <v>0.5453697445009935</v>
      </c>
      <c r="K106" s="15">
        <f t="shared" si="17"/>
        <v>0.5453697445009935</v>
      </c>
      <c r="L106" s="15">
        <f t="shared" si="23"/>
        <v>0.006451612900859326</v>
      </c>
      <c r="M106" s="16">
        <f t="shared" si="18"/>
        <v>0.36659376130639193</v>
      </c>
      <c r="N106" s="16">
        <f t="shared" si="19"/>
        <v>0.7216412624141574</v>
      </c>
      <c r="O106" s="17">
        <f t="shared" si="20"/>
        <v>559.5573874297563</v>
      </c>
      <c r="P106" s="47" t="str">
        <f t="shared" si="21"/>
        <v>Good</v>
      </c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4.25">
      <c r="A107" s="54">
        <v>1000</v>
      </c>
      <c r="B107" s="11">
        <v>0.0018</v>
      </c>
      <c r="C107" s="13">
        <f t="shared" si="12"/>
        <v>3.0341623470814008</v>
      </c>
      <c r="D107" s="13">
        <f t="shared" si="13"/>
        <v>0.5887907107312418</v>
      </c>
      <c r="E107" s="11">
        <v>15</v>
      </c>
      <c r="F107" s="11">
        <v>15</v>
      </c>
      <c r="G107" s="14">
        <f t="shared" si="14"/>
        <v>0.2679491924677609</v>
      </c>
      <c r="H107" s="11">
        <f t="shared" si="22"/>
        <v>100</v>
      </c>
      <c r="I107" s="15">
        <f t="shared" si="15"/>
        <v>1.8</v>
      </c>
      <c r="J107" s="15">
        <f t="shared" si="16"/>
        <v>0.5461492224746521</v>
      </c>
      <c r="K107" s="15">
        <f t="shared" si="17"/>
        <v>0.5461492224746521</v>
      </c>
      <c r="L107" s="15">
        <f t="shared" si="23"/>
        <v>0.0063366336610398075</v>
      </c>
      <c r="M107" s="16">
        <f t="shared" si="18"/>
        <v>0.3670352104945284</v>
      </c>
      <c r="N107" s="16">
        <f t="shared" si="19"/>
        <v>0.722510256878993</v>
      </c>
      <c r="O107" s="17">
        <f t="shared" si="20"/>
        <v>560.231201827242</v>
      </c>
      <c r="P107" s="47" t="str">
        <f t="shared" si="21"/>
        <v>Good</v>
      </c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4.25">
      <c r="A108" s="54">
        <v>1010</v>
      </c>
      <c r="B108" s="11">
        <v>0.0018</v>
      </c>
      <c r="C108" s="13">
        <f t="shared" si="12"/>
        <v>3.03835827440344</v>
      </c>
      <c r="D108" s="13">
        <f t="shared" si="13"/>
        <v>0.5887907107312418</v>
      </c>
      <c r="E108" s="11">
        <v>15</v>
      </c>
      <c r="F108" s="11">
        <v>15</v>
      </c>
      <c r="G108" s="14">
        <f t="shared" si="14"/>
        <v>0.2679491924677609</v>
      </c>
      <c r="H108" s="11">
        <f t="shared" si="22"/>
        <v>100</v>
      </c>
      <c r="I108" s="15">
        <f t="shared" si="15"/>
        <v>1.818</v>
      </c>
      <c r="J108" s="15">
        <f t="shared" si="16"/>
        <v>0.5469044893926192</v>
      </c>
      <c r="K108" s="15">
        <f t="shared" si="17"/>
        <v>0.5469044893926192</v>
      </c>
      <c r="L108" s="15">
        <f t="shared" si="23"/>
        <v>0.006224712104777461</v>
      </c>
      <c r="M108" s="16">
        <f t="shared" si="18"/>
        <v>0.3674626067755945</v>
      </c>
      <c r="N108" s="16">
        <f t="shared" si="19"/>
        <v>0.723351588140934</v>
      </c>
      <c r="O108" s="17">
        <f t="shared" si="20"/>
        <v>560.8835663016898</v>
      </c>
      <c r="P108" s="47" t="str">
        <f t="shared" si="21"/>
        <v>Good</v>
      </c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4.25">
      <c r="A109" s="54">
        <v>1020</v>
      </c>
      <c r="B109" s="11">
        <v>0.0018</v>
      </c>
      <c r="C109" s="13">
        <f t="shared" si="12"/>
        <v>3.042423873693764</v>
      </c>
      <c r="D109" s="13">
        <f t="shared" si="13"/>
        <v>0.5887907107312418</v>
      </c>
      <c r="E109" s="11">
        <v>15</v>
      </c>
      <c r="F109" s="11">
        <v>15</v>
      </c>
      <c r="G109" s="14">
        <f t="shared" si="14"/>
        <v>0.2679491924677609</v>
      </c>
      <c r="H109" s="11">
        <f t="shared" si="22"/>
        <v>100</v>
      </c>
      <c r="I109" s="15">
        <f t="shared" si="15"/>
        <v>1.8359999999999999</v>
      </c>
      <c r="J109" s="15">
        <f t="shared" si="16"/>
        <v>0.5476362972648775</v>
      </c>
      <c r="K109" s="15">
        <f t="shared" si="17"/>
        <v>0.5476362972648775</v>
      </c>
      <c r="L109" s="15">
        <f t="shared" si="23"/>
        <v>0.006115740384570959</v>
      </c>
      <c r="M109" s="16">
        <f t="shared" si="18"/>
        <v>0.36787637808871165</v>
      </c>
      <c r="N109" s="16">
        <f t="shared" si="19"/>
        <v>0.7241660985998261</v>
      </c>
      <c r="O109" s="17">
        <f t="shared" si="20"/>
        <v>561.5151340461495</v>
      </c>
      <c r="P109" s="47" t="str">
        <f t="shared" si="21"/>
        <v>Good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4.25">
      <c r="A110" s="54">
        <v>1030</v>
      </c>
      <c r="B110" s="11">
        <v>0.0018</v>
      </c>
      <c r="C110" s="13">
        <f t="shared" si="12"/>
        <v>3.0463631930195927</v>
      </c>
      <c r="D110" s="13">
        <f t="shared" si="13"/>
        <v>0.5887907107312418</v>
      </c>
      <c r="E110" s="11">
        <v>15</v>
      </c>
      <c r="F110" s="11">
        <v>15</v>
      </c>
      <c r="G110" s="14">
        <f t="shared" si="14"/>
        <v>0.2679491924677609</v>
      </c>
      <c r="H110" s="11">
        <f t="shared" si="22"/>
        <v>100</v>
      </c>
      <c r="I110" s="15">
        <f t="shared" si="15"/>
        <v>1.8539999999999999</v>
      </c>
      <c r="J110" s="15">
        <f t="shared" si="16"/>
        <v>0.5483453747435266</v>
      </c>
      <c r="K110" s="15">
        <f t="shared" si="17"/>
        <v>0.5483453747435266</v>
      </c>
      <c r="L110" s="15">
        <f t="shared" si="23"/>
        <v>0.006009615382402792</v>
      </c>
      <c r="M110" s="16">
        <f t="shared" si="18"/>
        <v>0.3682769399975201</v>
      </c>
      <c r="N110" s="16">
        <f t="shared" si="19"/>
        <v>0.724954606294331</v>
      </c>
      <c r="O110" s="17">
        <f t="shared" si="20"/>
        <v>562.1265393641177</v>
      </c>
      <c r="P110" s="47" t="str">
        <f t="shared" si="21"/>
        <v>Good</v>
      </c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4.25">
      <c r="A111" s="54">
        <v>1040</v>
      </c>
      <c r="B111" s="11">
        <v>0.0018</v>
      </c>
      <c r="C111" s="13">
        <f t="shared" si="12"/>
        <v>3.0501801547127387</v>
      </c>
      <c r="D111" s="13">
        <f t="shared" si="13"/>
        <v>0.5887907107312418</v>
      </c>
      <c r="E111" s="11">
        <v>15</v>
      </c>
      <c r="F111" s="11">
        <v>15</v>
      </c>
      <c r="G111" s="14">
        <f t="shared" si="14"/>
        <v>0.2679491924677609</v>
      </c>
      <c r="H111" s="11">
        <f t="shared" si="22"/>
        <v>100</v>
      </c>
      <c r="I111" s="15">
        <f t="shared" si="15"/>
        <v>1.8719999999999999</v>
      </c>
      <c r="J111" s="15">
        <f t="shared" si="16"/>
        <v>0.549032427848293</v>
      </c>
      <c r="K111" s="15">
        <f t="shared" si="17"/>
        <v>0.549032427848293</v>
      </c>
      <c r="L111" s="15">
        <f t="shared" si="23"/>
        <v>0.005906238462201521</v>
      </c>
      <c r="M111" s="16">
        <f t="shared" si="18"/>
        <v>0.36866469600771173</v>
      </c>
      <c r="N111" s="16">
        <f t="shared" si="19"/>
        <v>0.7257179055269916</v>
      </c>
      <c r="O111" s="17">
        <f t="shared" si="20"/>
        <v>562.7183981542122</v>
      </c>
      <c r="P111" s="47" t="str">
        <f t="shared" si="21"/>
        <v>Good</v>
      </c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4.25">
      <c r="A112" s="54">
        <v>1050</v>
      </c>
      <c r="B112" s="11">
        <v>0.0018</v>
      </c>
      <c r="C112" s="13">
        <f t="shared" si="12"/>
        <v>3.053878559275024</v>
      </c>
      <c r="D112" s="13">
        <f t="shared" si="13"/>
        <v>0.5887907107312418</v>
      </c>
      <c r="E112" s="11">
        <v>15</v>
      </c>
      <c r="F112" s="11">
        <v>15</v>
      </c>
      <c r="G112" s="14">
        <f t="shared" si="14"/>
        <v>0.2679491924677609</v>
      </c>
      <c r="H112" s="11">
        <f t="shared" si="22"/>
        <v>100</v>
      </c>
      <c r="I112" s="15">
        <f t="shared" si="15"/>
        <v>1.89</v>
      </c>
      <c r="J112" s="15">
        <f t="shared" si="16"/>
        <v>0.5496981406695044</v>
      </c>
      <c r="K112" s="15">
        <f t="shared" si="17"/>
        <v>0.5496981406695044</v>
      </c>
      <c r="L112" s="15">
        <f t="shared" si="23"/>
        <v>0.0058055152373362616</v>
      </c>
      <c r="M112" s="16">
        <f t="shared" si="18"/>
        <v>0.369040037879579</v>
      </c>
      <c r="N112" s="16">
        <f t="shared" si="19"/>
        <v>0.7264567674794863</v>
      </c>
      <c r="O112" s="17">
        <f t="shared" si="20"/>
        <v>563.2913083872359</v>
      </c>
      <c r="P112" s="47" t="str">
        <f t="shared" si="21"/>
        <v>Good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4.25">
      <c r="A113" s="54">
        <v>1060</v>
      </c>
      <c r="B113" s="11">
        <v>0.0018</v>
      </c>
      <c r="C113" s="13">
        <f t="shared" si="12"/>
        <v>3.0574620891623945</v>
      </c>
      <c r="D113" s="13">
        <f t="shared" si="13"/>
        <v>0.5887907107312418</v>
      </c>
      <c r="E113" s="11">
        <v>15</v>
      </c>
      <c r="F113" s="11">
        <v>15</v>
      </c>
      <c r="G113" s="14">
        <f t="shared" si="14"/>
        <v>0.2679491924677609</v>
      </c>
      <c r="H113" s="11">
        <f t="shared" si="22"/>
        <v>100</v>
      </c>
      <c r="I113" s="15">
        <f t="shared" si="15"/>
        <v>1.908</v>
      </c>
      <c r="J113" s="15">
        <f t="shared" si="16"/>
        <v>0.550343176049231</v>
      </c>
      <c r="K113" s="15">
        <f t="shared" si="17"/>
        <v>0.550343176049231</v>
      </c>
      <c r="L113" s="15">
        <f t="shared" si="23"/>
        <v>0.005707355352105882</v>
      </c>
      <c r="M113" s="16">
        <f t="shared" si="18"/>
        <v>0.36940334593535556</v>
      </c>
      <c r="N113" s="16">
        <f t="shared" si="19"/>
        <v>0.727171940817629</v>
      </c>
      <c r="O113" s="17">
        <f t="shared" si="20"/>
        <v>563.8458505752917</v>
      </c>
      <c r="P113" s="47" t="str">
        <f t="shared" si="21"/>
        <v>Good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4.25">
      <c r="A114" s="54">
        <v>1070</v>
      </c>
      <c r="B114" s="11">
        <v>0.0018</v>
      </c>
      <c r="C114" s="13">
        <f t="shared" si="12"/>
        <v>3.0609343124514927</v>
      </c>
      <c r="D114" s="13">
        <f t="shared" si="13"/>
        <v>0.5887907107312418</v>
      </c>
      <c r="E114" s="11">
        <v>15</v>
      </c>
      <c r="F114" s="11">
        <v>15</v>
      </c>
      <c r="G114" s="14">
        <f t="shared" si="14"/>
        <v>0.2679491924677609</v>
      </c>
      <c r="H114" s="11">
        <f t="shared" si="22"/>
        <v>100</v>
      </c>
      <c r="I114" s="15">
        <f t="shared" si="15"/>
        <v>1.926</v>
      </c>
      <c r="J114" s="15">
        <f t="shared" si="16"/>
        <v>0.5509681762412687</v>
      </c>
      <c r="K114" s="15">
        <f t="shared" si="17"/>
        <v>0.5509681762412687</v>
      </c>
      <c r="L114" s="15">
        <f t="shared" si="23"/>
        <v>0.005611672276265641</v>
      </c>
      <c r="M114" s="16">
        <f t="shared" si="18"/>
        <v>0.36975498936116336</v>
      </c>
      <c r="N114" s="16">
        <f t="shared" si="19"/>
        <v>0.7278641522857547</v>
      </c>
      <c r="O114" s="17">
        <f t="shared" si="20"/>
        <v>564.3825882326668</v>
      </c>
      <c r="P114" s="47" t="str">
        <f t="shared" si="21"/>
        <v>Good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4.25">
      <c r="A115" s="54">
        <v>1080</v>
      </c>
      <c r="B115" s="11">
        <v>0.0018</v>
      </c>
      <c r="C115" s="13">
        <f t="shared" si="12"/>
        <v>3.0642986863923505</v>
      </c>
      <c r="D115" s="13">
        <f t="shared" si="13"/>
        <v>0.5887907107312418</v>
      </c>
      <c r="E115" s="11">
        <v>15</v>
      </c>
      <c r="F115" s="11">
        <v>15</v>
      </c>
      <c r="G115" s="14">
        <f t="shared" si="14"/>
        <v>0.2679491924677609</v>
      </c>
      <c r="H115" s="11">
        <f t="shared" si="22"/>
        <v>100</v>
      </c>
      <c r="I115" s="15">
        <f t="shared" si="15"/>
        <v>1.944</v>
      </c>
      <c r="J115" s="15">
        <f t="shared" si="16"/>
        <v>0.551573763550623</v>
      </c>
      <c r="K115" s="15">
        <f t="shared" si="17"/>
        <v>0.551573763550623</v>
      </c>
      <c r="L115" s="15">
        <f t="shared" si="23"/>
        <v>0.005518383111707129</v>
      </c>
      <c r="M115" s="16">
        <f t="shared" si="18"/>
        <v>0.3700953265034139</v>
      </c>
      <c r="N115" s="16">
        <f t="shared" si="19"/>
        <v>0.728534107290185</v>
      </c>
      <c r="O115" s="17">
        <f t="shared" si="20"/>
        <v>564.9020683282483</v>
      </c>
      <c r="P115" s="47" t="str">
        <f t="shared" si="21"/>
        <v>Good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4.25">
      <c r="A116" s="54">
        <v>1090</v>
      </c>
      <c r="B116" s="11">
        <v>0.0018</v>
      </c>
      <c r="C116" s="13">
        <f t="shared" si="12"/>
        <v>3.0675585608507316</v>
      </c>
      <c r="D116" s="13">
        <f t="shared" si="13"/>
        <v>0.5887907107312418</v>
      </c>
      <c r="E116" s="11">
        <v>15</v>
      </c>
      <c r="F116" s="11">
        <v>15</v>
      </c>
      <c r="G116" s="14">
        <f t="shared" si="14"/>
        <v>0.2679491924677609</v>
      </c>
      <c r="H116" s="11">
        <f t="shared" si="22"/>
        <v>100</v>
      </c>
      <c r="I116" s="15">
        <f t="shared" si="15"/>
        <v>1.962</v>
      </c>
      <c r="J116" s="15">
        <f t="shared" si="16"/>
        <v>0.5521605409531316</v>
      </c>
      <c r="K116" s="15">
        <f t="shared" si="17"/>
        <v>0.5521605409531316</v>
      </c>
      <c r="L116" s="15">
        <f t="shared" si="23"/>
        <v>0.00542740841047448</v>
      </c>
      <c r="M116" s="16">
        <f t="shared" si="18"/>
        <v>0.3704247051595471</v>
      </c>
      <c r="N116" s="16">
        <f t="shared" si="19"/>
        <v>0.7291824904715495</v>
      </c>
      <c r="O116" s="17">
        <f t="shared" si="20"/>
        <v>565.4048217292996</v>
      </c>
      <c r="P116" s="47" t="str">
        <f t="shared" si="21"/>
        <v>Good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4.25">
      <c r="A117" s="54">
        <v>1100</v>
      </c>
      <c r="B117" s="11">
        <v>0.0018</v>
      </c>
      <c r="C117" s="13">
        <f t="shared" si="12"/>
        <v>3.070717181643548</v>
      </c>
      <c r="D117" s="13">
        <f t="shared" si="13"/>
        <v>0.5887907107312418</v>
      </c>
      <c r="E117" s="11">
        <v>15</v>
      </c>
      <c r="F117" s="11">
        <v>15</v>
      </c>
      <c r="G117" s="14">
        <f t="shared" si="14"/>
        <v>0.2679491924677609</v>
      </c>
      <c r="H117" s="11">
        <f t="shared" si="22"/>
        <v>100</v>
      </c>
      <c r="I117" s="15">
        <f t="shared" si="15"/>
        <v>1.98</v>
      </c>
      <c r="J117" s="15">
        <f t="shared" si="16"/>
        <v>0.5527290926958386</v>
      </c>
      <c r="K117" s="15">
        <f t="shared" si="17"/>
        <v>0.5527290926958386</v>
      </c>
      <c r="L117" s="15">
        <f t="shared" si="23"/>
        <v>0.00533867200336135</v>
      </c>
      <c r="M117" s="16">
        <f t="shared" si="18"/>
        <v>0.37074346286301113</v>
      </c>
      <c r="N117" s="16">
        <f t="shared" si="19"/>
        <v>0.72980996626577</v>
      </c>
      <c r="O117" s="17">
        <f t="shared" si="20"/>
        <v>565.8913636364447</v>
      </c>
      <c r="P117" s="47" t="str">
        <f t="shared" si="21"/>
        <v>Good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4.25">
      <c r="A118" s="54">
        <v>1110</v>
      </c>
      <c r="B118" s="11">
        <v>0.0018</v>
      </c>
      <c r="C118" s="13">
        <f t="shared" si="12"/>
        <v>3.0737776937706824</v>
      </c>
      <c r="D118" s="13">
        <f t="shared" si="13"/>
        <v>0.5887907107312418</v>
      </c>
      <c r="E118" s="11">
        <v>15</v>
      </c>
      <c r="F118" s="11">
        <v>15</v>
      </c>
      <c r="G118" s="14">
        <f t="shared" si="14"/>
        <v>0.2679491924677609</v>
      </c>
      <c r="H118" s="11">
        <f t="shared" si="22"/>
        <v>100</v>
      </c>
      <c r="I118" s="15">
        <f t="shared" si="15"/>
        <v>1.998</v>
      </c>
      <c r="J118" s="15">
        <f t="shared" si="16"/>
        <v>0.5532799848787229</v>
      </c>
      <c r="K118" s="15">
        <f t="shared" si="17"/>
        <v>0.5532799848787229</v>
      </c>
      <c r="L118" s="15">
        <f t="shared" si="23"/>
        <v>0.005252100838389323</v>
      </c>
      <c r="M118" s="16">
        <f t="shared" si="18"/>
        <v>0.37105192716242047</v>
      </c>
      <c r="N118" s="16">
        <f t="shared" si="19"/>
        <v>0.7304171794535836</v>
      </c>
      <c r="O118" s="17">
        <f t="shared" si="20"/>
        <v>566.362194009765</v>
      </c>
      <c r="P118" s="47" t="str">
        <f t="shared" si="21"/>
        <v>Good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14.25">
      <c r="A119" s="54">
        <v>1120</v>
      </c>
      <c r="B119" s="11">
        <v>0.0018</v>
      </c>
      <c r="C119" s="13">
        <f t="shared" si="12"/>
        <v>3.0767431445464264</v>
      </c>
      <c r="D119" s="13">
        <f t="shared" si="13"/>
        <v>0.5887907107312418</v>
      </c>
      <c r="E119" s="11">
        <v>15</v>
      </c>
      <c r="F119" s="11">
        <v>15</v>
      </c>
      <c r="G119" s="14">
        <f t="shared" si="14"/>
        <v>0.2679491924677609</v>
      </c>
      <c r="H119" s="11">
        <f t="shared" si="22"/>
        <v>100</v>
      </c>
      <c r="I119" s="15">
        <f t="shared" si="15"/>
        <v>2.016</v>
      </c>
      <c r="J119" s="15">
        <f t="shared" si="16"/>
        <v>0.5538137660183567</v>
      </c>
      <c r="K119" s="15">
        <f t="shared" si="17"/>
        <v>0.5538137660183567</v>
      </c>
      <c r="L119" s="15">
        <f t="shared" si="23"/>
        <v>0.005167624828520307</v>
      </c>
      <c r="M119" s="16">
        <f t="shared" si="18"/>
        <v>0.3713504158948434</v>
      </c>
      <c r="N119" s="16">
        <f t="shared" si="19"/>
        <v>0.7310047556985106</v>
      </c>
      <c r="O119" s="17">
        <f t="shared" si="20"/>
        <v>566.8177979859389</v>
      </c>
      <c r="P119" s="47" t="str">
        <f t="shared" si="21"/>
        <v>Good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4.25">
      <c r="A120" s="54">
        <v>1130</v>
      </c>
      <c r="B120" s="11">
        <v>0.0018</v>
      </c>
      <c r="C120" s="13">
        <f t="shared" si="12"/>
        <v>3.0796164866336517</v>
      </c>
      <c r="D120" s="13">
        <f t="shared" si="13"/>
        <v>0.5887907107312418</v>
      </c>
      <c r="E120" s="11">
        <v>15</v>
      </c>
      <c r="F120" s="11">
        <v>15</v>
      </c>
      <c r="G120" s="14">
        <f t="shared" si="14"/>
        <v>0.2679491924677609</v>
      </c>
      <c r="H120" s="11">
        <f t="shared" si="22"/>
        <v>100</v>
      </c>
      <c r="I120" s="15">
        <f t="shared" si="15"/>
        <v>2.034</v>
      </c>
      <c r="J120" s="15">
        <f t="shared" si="16"/>
        <v>0.5543309675940573</v>
      </c>
      <c r="K120" s="15">
        <f t="shared" si="17"/>
        <v>0.5543309675940573</v>
      </c>
      <c r="L120" s="15">
        <f t="shared" si="23"/>
        <v>0.0050851767080027895</v>
      </c>
      <c r="M120" s="16">
        <f t="shared" si="18"/>
        <v>0.371639237453195</v>
      </c>
      <c r="N120" s="16">
        <f t="shared" si="19"/>
        <v>0.7315733020732186</v>
      </c>
      <c r="O120" s="17">
        <f t="shared" si="20"/>
        <v>567.2586462863811</v>
      </c>
      <c r="P120" s="47" t="str">
        <f t="shared" si="21"/>
        <v>Good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4.25">
      <c r="A121" s="54">
        <v>1140</v>
      </c>
      <c r="B121" s="11">
        <v>0.0018</v>
      </c>
      <c r="C121" s="13">
        <f t="shared" si="12"/>
        <v>3.0824005809837436</v>
      </c>
      <c r="D121" s="13">
        <f t="shared" si="13"/>
        <v>0.5887907107312418</v>
      </c>
      <c r="E121" s="11">
        <v>15</v>
      </c>
      <c r="F121" s="11">
        <v>15</v>
      </c>
      <c r="G121" s="14">
        <f t="shared" si="14"/>
        <v>0.2679491924677609</v>
      </c>
      <c r="H121" s="11">
        <f t="shared" si="22"/>
        <v>100</v>
      </c>
      <c r="I121" s="15">
        <f t="shared" si="15"/>
        <v>2.052</v>
      </c>
      <c r="J121" s="15">
        <f t="shared" si="16"/>
        <v>0.5548321045770738</v>
      </c>
      <c r="K121" s="15">
        <f t="shared" si="17"/>
        <v>0.5548321045770738</v>
      </c>
      <c r="L121" s="15">
        <f t="shared" si="23"/>
        <v>0.005004691896795575</v>
      </c>
      <c r="M121" s="16">
        <f t="shared" si="18"/>
        <v>0.37191869104772657</v>
      </c>
      <c r="N121" s="16">
        <f t="shared" si="19"/>
        <v>0.732123407574265</v>
      </c>
      <c r="O121" s="17">
        <f t="shared" si="20"/>
        <v>567.6851956163716</v>
      </c>
      <c r="P121" s="47" t="str">
        <f t="shared" si="21"/>
        <v>Good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4.25">
      <c r="A122" s="54">
        <v>1150</v>
      </c>
      <c r="B122" s="11">
        <v>0.0018</v>
      </c>
      <c r="C122" s="13">
        <f t="shared" si="12"/>
        <v>3.0850981996852096</v>
      </c>
      <c r="D122" s="13">
        <f t="shared" si="13"/>
        <v>0.5887907107312418</v>
      </c>
      <c r="E122" s="11">
        <v>15</v>
      </c>
      <c r="F122" s="11">
        <v>15</v>
      </c>
      <c r="G122" s="14">
        <f t="shared" si="14"/>
        <v>0.2679491924677609</v>
      </c>
      <c r="H122" s="11">
        <f t="shared" si="22"/>
        <v>100</v>
      </c>
      <c r="I122" s="15">
        <f t="shared" si="15"/>
        <v>2.07</v>
      </c>
      <c r="J122" s="15">
        <f t="shared" si="16"/>
        <v>0.5553176759433377</v>
      </c>
      <c r="K122" s="15">
        <f t="shared" si="17"/>
        <v>0.5553176759433377</v>
      </c>
      <c r="L122" s="15">
        <f t="shared" si="23"/>
        <v>0.0049261083725526435</v>
      </c>
      <c r="M122" s="16">
        <f t="shared" si="18"/>
        <v>0.37218906696161824</v>
      </c>
      <c r="N122" s="16">
        <f t="shared" si="19"/>
        <v>0.7326556436252328</v>
      </c>
      <c r="O122" s="17">
        <f t="shared" si="20"/>
        <v>568.0978890551854</v>
      </c>
      <c r="P122" s="47" t="str">
        <f t="shared" si="21"/>
        <v>Good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14.25">
      <c r="A123" s="54">
        <v>1160</v>
      </c>
      <c r="B123" s="11">
        <v>0.0018</v>
      </c>
      <c r="C123" s="13">
        <f t="shared" si="12"/>
        <v>3.0877120287238204</v>
      </c>
      <c r="D123" s="13">
        <f t="shared" si="13"/>
        <v>0.5887907107312418</v>
      </c>
      <c r="E123" s="11">
        <v>15</v>
      </c>
      <c r="F123" s="11">
        <v>15</v>
      </c>
      <c r="G123" s="14">
        <f t="shared" si="14"/>
        <v>0.2679491924677609</v>
      </c>
      <c r="H123" s="11">
        <f t="shared" si="22"/>
        <v>100</v>
      </c>
      <c r="I123" s="15">
        <f t="shared" si="15"/>
        <v>2.088</v>
      </c>
      <c r="J123" s="15">
        <f t="shared" si="16"/>
        <v>0.5557881651702876</v>
      </c>
      <c r="K123" s="15">
        <f t="shared" si="17"/>
        <v>0.5557881651702876</v>
      </c>
      <c r="L123" s="15">
        <f t="shared" si="23"/>
        <v>0.00484936654968982</v>
      </c>
      <c r="M123" s="16">
        <f t="shared" si="18"/>
        <v>0.3724506468006961</v>
      </c>
      <c r="N123" s="16">
        <f t="shared" si="19"/>
        <v>0.7331705645682995</v>
      </c>
      <c r="O123" s="17">
        <f t="shared" si="20"/>
        <v>568.4971564372518</v>
      </c>
      <c r="P123" s="47" t="str">
        <f t="shared" si="21"/>
        <v>Good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14.25">
      <c r="A124" s="54">
        <v>1170</v>
      </c>
      <c r="B124" s="11">
        <v>0.0018</v>
      </c>
      <c r="C124" s="13">
        <f t="shared" si="12"/>
        <v>3.090244670657008</v>
      </c>
      <c r="D124" s="13">
        <f t="shared" si="13"/>
        <v>0.5887907107312418</v>
      </c>
      <c r="E124" s="11">
        <v>15</v>
      </c>
      <c r="F124" s="11">
        <v>15</v>
      </c>
      <c r="G124" s="14">
        <f t="shared" si="14"/>
        <v>0.2679491924677609</v>
      </c>
      <c r="H124" s="11">
        <f t="shared" si="22"/>
        <v>100</v>
      </c>
      <c r="I124" s="15">
        <f t="shared" si="15"/>
        <v>2.106</v>
      </c>
      <c r="J124" s="15">
        <f t="shared" si="16"/>
        <v>0.5562440407182614</v>
      </c>
      <c r="K124" s="15">
        <f t="shared" si="17"/>
        <v>0.5562440407182614</v>
      </c>
      <c r="L124" s="15">
        <f t="shared" si="23"/>
        <v>0.004774409165087806</v>
      </c>
      <c r="M124" s="16">
        <f t="shared" si="18"/>
        <v>0.3727037037373066</v>
      </c>
      <c r="N124" s="16">
        <f t="shared" si="19"/>
        <v>0.7336687081443044</v>
      </c>
      <c r="O124" s="17">
        <f t="shared" si="20"/>
        <v>568.8834147243981</v>
      </c>
      <c r="P124" s="47" t="str">
        <f t="shared" si="21"/>
        <v>Good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4.25">
      <c r="A125" s="54">
        <v>1180</v>
      </c>
      <c r="B125" s="11">
        <v>0.0018</v>
      </c>
      <c r="C125" s="13">
        <f t="shared" si="12"/>
        <v>3.0926986472052027</v>
      </c>
      <c r="D125" s="13">
        <f t="shared" si="13"/>
        <v>0.5887907107312418</v>
      </c>
      <c r="E125" s="11">
        <v>15</v>
      </c>
      <c r="F125" s="11">
        <v>15</v>
      </c>
      <c r="G125" s="14">
        <f t="shared" si="14"/>
        <v>0.2679491924677609</v>
      </c>
      <c r="H125" s="11">
        <f t="shared" si="22"/>
        <v>100</v>
      </c>
      <c r="I125" s="15">
        <f t="shared" si="15"/>
        <v>2.124</v>
      </c>
      <c r="J125" s="15">
        <f t="shared" si="16"/>
        <v>0.5566857564969364</v>
      </c>
      <c r="K125" s="15">
        <f t="shared" si="17"/>
        <v>0.5566857564969364</v>
      </c>
      <c r="L125" s="15">
        <f t="shared" si="23"/>
        <v>0.004701181170017624</v>
      </c>
      <c r="M125" s="16">
        <f t="shared" si="18"/>
        <v>0.3729485027483909</v>
      </c>
      <c r="N125" s="16">
        <f t="shared" si="19"/>
        <v>0.7341505959613995</v>
      </c>
      <c r="O125" s="17">
        <f t="shared" si="20"/>
        <v>569.2570683692381</v>
      </c>
      <c r="P125" s="47" t="str">
        <f t="shared" si="21"/>
        <v>Good</v>
      </c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4.25">
      <c r="A126" s="54">
        <v>1190</v>
      </c>
      <c r="B126" s="11">
        <v>0.0018</v>
      </c>
      <c r="C126" s="13">
        <f t="shared" si="12"/>
        <v>3.0950764017626775</v>
      </c>
      <c r="D126" s="13">
        <f t="shared" si="13"/>
        <v>0.5887907107312418</v>
      </c>
      <c r="E126" s="11">
        <v>15</v>
      </c>
      <c r="F126" s="11">
        <v>15</v>
      </c>
      <c r="G126" s="14">
        <f t="shared" si="14"/>
        <v>0.2679491924677609</v>
      </c>
      <c r="H126" s="11">
        <f t="shared" si="22"/>
        <v>100</v>
      </c>
      <c r="I126" s="15">
        <f t="shared" si="15"/>
        <v>2.142</v>
      </c>
      <c r="J126" s="15">
        <f t="shared" si="16"/>
        <v>0.557113752317282</v>
      </c>
      <c r="K126" s="15">
        <f t="shared" si="17"/>
        <v>0.557113752317282</v>
      </c>
      <c r="L126" s="15">
        <f t="shared" si="23"/>
        <v>0.00462962962790329</v>
      </c>
      <c r="M126" s="16">
        <f t="shared" si="18"/>
        <v>0.37318530084781243</v>
      </c>
      <c r="N126" s="16">
        <f t="shared" si="19"/>
        <v>0.7346167339523867</v>
      </c>
      <c r="O126" s="17">
        <f t="shared" si="20"/>
        <v>569.6185096697895</v>
      </c>
      <c r="P126" s="47" t="str">
        <f t="shared" si="21"/>
        <v>Good</v>
      </c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4.25">
      <c r="A127" s="54">
        <v>1200</v>
      </c>
      <c r="B127" s="11">
        <v>0.0018</v>
      </c>
      <c r="C127" s="13">
        <f t="shared" si="12"/>
        <v>3.0973803018304067</v>
      </c>
      <c r="D127" s="13">
        <f t="shared" si="13"/>
        <v>0.5887907107312418</v>
      </c>
      <c r="E127" s="11">
        <v>15</v>
      </c>
      <c r="F127" s="11">
        <v>15</v>
      </c>
      <c r="G127" s="14">
        <f t="shared" si="14"/>
        <v>0.2679491924677609</v>
      </c>
      <c r="H127" s="11">
        <f t="shared" si="22"/>
        <v>100</v>
      </c>
      <c r="I127" s="15">
        <f t="shared" si="15"/>
        <v>2.16</v>
      </c>
      <c r="J127" s="15">
        <f t="shared" si="16"/>
        <v>0.5575284543294732</v>
      </c>
      <c r="K127" s="15">
        <f t="shared" si="17"/>
        <v>0.5575284543294732</v>
      </c>
      <c r="L127" s="15">
        <f t="shared" si="23"/>
        <v>0.004559703617563297</v>
      </c>
      <c r="M127" s="16">
        <f t="shared" si="18"/>
        <v>0.37341434731299794</v>
      </c>
      <c r="N127" s="16">
        <f t="shared" si="19"/>
        <v>0.7350676128208621</v>
      </c>
      <c r="O127" s="17">
        <f t="shared" si="20"/>
        <v>569.9681191154128</v>
      </c>
      <c r="P127" s="47" t="str">
        <f t="shared" si="21"/>
        <v>Good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4.25">
      <c r="A128" s="54">
        <v>1210</v>
      </c>
      <c r="B128" s="11">
        <v>0.0018</v>
      </c>
      <c r="C128" s="13">
        <f t="shared" si="12"/>
        <v>3.0996126413733585</v>
      </c>
      <c r="D128" s="13">
        <f t="shared" si="13"/>
        <v>0.5887907107312418</v>
      </c>
      <c r="E128" s="11">
        <v>15</v>
      </c>
      <c r="F128" s="11">
        <v>15</v>
      </c>
      <c r="G128" s="14">
        <f t="shared" si="14"/>
        <v>0.2679491924677609</v>
      </c>
      <c r="H128" s="11">
        <f t="shared" si="22"/>
        <v>100</v>
      </c>
      <c r="I128" s="15">
        <f t="shared" si="15"/>
        <v>2.178</v>
      </c>
      <c r="J128" s="15">
        <f t="shared" si="16"/>
        <v>0.5579302754472045</v>
      </c>
      <c r="K128" s="15">
        <f t="shared" si="17"/>
        <v>0.5579302754472045</v>
      </c>
      <c r="L128" s="15">
        <f t="shared" si="23"/>
        <v>0.004491354141597102</v>
      </c>
      <c r="M128" s="16">
        <f t="shared" si="18"/>
        <v>0.3736358839059622</v>
      </c>
      <c r="N128" s="16">
        <f t="shared" si="19"/>
        <v>0.7355037084763036</v>
      </c>
      <c r="O128" s="17">
        <f t="shared" si="20"/>
        <v>570.306265724175</v>
      </c>
      <c r="P128" s="47" t="str">
        <f t="shared" si="21"/>
        <v>Good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4.25">
      <c r="A129" s="54">
        <v>1220</v>
      </c>
      <c r="B129" s="11">
        <v>0.0018</v>
      </c>
      <c r="C129" s="13">
        <f t="shared" si="12"/>
        <v>3.1017756431045647</v>
      </c>
      <c r="D129" s="13">
        <f t="shared" si="13"/>
        <v>0.5887907107312418</v>
      </c>
      <c r="E129" s="11">
        <v>15</v>
      </c>
      <c r="F129" s="11">
        <v>15</v>
      </c>
      <c r="G129" s="14">
        <f t="shared" si="14"/>
        <v>0.2679491924677609</v>
      </c>
      <c r="H129" s="11">
        <f t="shared" si="22"/>
        <v>100</v>
      </c>
      <c r="I129" s="15">
        <f t="shared" si="15"/>
        <v>2.1959999999999997</v>
      </c>
      <c r="J129" s="15">
        <f t="shared" si="16"/>
        <v>0.5583196157588216</v>
      </c>
      <c r="K129" s="15">
        <f t="shared" si="17"/>
        <v>0.5583196157588216</v>
      </c>
      <c r="L129" s="15">
        <f t="shared" si="23"/>
        <v>0.004424534039605518</v>
      </c>
      <c r="M129" s="16">
        <f t="shared" si="18"/>
        <v>0.3738501450887852</v>
      </c>
      <c r="N129" s="16">
        <f t="shared" si="19"/>
        <v>0.7359254824582386</v>
      </c>
      <c r="O129" s="17">
        <f t="shared" si="20"/>
        <v>570.6333073717492</v>
      </c>
      <c r="P129" s="47" t="str">
        <f t="shared" si="21"/>
        <v>Good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4.25">
      <c r="A130" s="54">
        <v>1230</v>
      </c>
      <c r="B130" s="11">
        <v>0.0018</v>
      </c>
      <c r="C130" s="13">
        <f t="shared" si="12"/>
        <v>3.1038714606982514</v>
      </c>
      <c r="D130" s="13">
        <f t="shared" si="13"/>
        <v>0.5887907107312418</v>
      </c>
      <c r="E130" s="11">
        <v>15</v>
      </c>
      <c r="F130" s="11">
        <v>15</v>
      </c>
      <c r="G130" s="14">
        <f t="shared" si="14"/>
        <v>0.2679491924677609</v>
      </c>
      <c r="H130" s="11">
        <f t="shared" si="22"/>
        <v>100</v>
      </c>
      <c r="I130" s="15">
        <f t="shared" si="15"/>
        <v>2.214</v>
      </c>
      <c r="J130" s="15">
        <f t="shared" si="16"/>
        <v>0.5586968629256852</v>
      </c>
      <c r="K130" s="15">
        <f t="shared" si="17"/>
        <v>0.5586968629256852</v>
      </c>
      <c r="L130" s="15">
        <f t="shared" si="23"/>
        <v>0.00435919790595507</v>
      </c>
      <c r="M130" s="16">
        <f t="shared" si="18"/>
        <v>0.3740573582336279</v>
      </c>
      <c r="N130" s="16">
        <f t="shared" si="19"/>
        <v>0.7363333823496613</v>
      </c>
      <c r="O130" s="17">
        <f t="shared" si="20"/>
        <v>570.9495911119744</v>
      </c>
      <c r="P130" s="47" t="str">
        <f t="shared" si="21"/>
        <v>Good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4.25">
      <c r="A131" s="54">
        <v>1240</v>
      </c>
      <c r="B131" s="11">
        <v>0.0018</v>
      </c>
      <c r="C131" s="13">
        <f t="shared" si="12"/>
        <v>3.1059021809342253</v>
      </c>
      <c r="D131" s="13">
        <f t="shared" si="13"/>
        <v>0.5887907107312418</v>
      </c>
      <c r="E131" s="11">
        <v>15</v>
      </c>
      <c r="F131" s="11">
        <v>15</v>
      </c>
      <c r="G131" s="14">
        <f t="shared" si="14"/>
        <v>0.2679491924677609</v>
      </c>
      <c r="H131" s="11">
        <f t="shared" si="22"/>
        <v>100</v>
      </c>
      <c r="I131" s="15">
        <f t="shared" si="15"/>
        <v>2.2319999999999998</v>
      </c>
      <c r="J131" s="15">
        <f t="shared" si="16"/>
        <v>0.5590623925681606</v>
      </c>
      <c r="K131" s="15">
        <f t="shared" si="17"/>
        <v>0.5590623925681606</v>
      </c>
      <c r="L131" s="15">
        <f t="shared" si="23"/>
        <v>0.004295302011815719</v>
      </c>
      <c r="M131" s="16">
        <f t="shared" si="18"/>
        <v>0.3742577438273644</v>
      </c>
      <c r="N131" s="16">
        <f t="shared" si="19"/>
        <v>0.7367278421798512</v>
      </c>
      <c r="O131" s="17">
        <f t="shared" si="20"/>
        <v>571.2554534892016</v>
      </c>
      <c r="P131" s="47" t="str">
        <f t="shared" si="21"/>
        <v>Good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4.25">
      <c r="A132" s="54">
        <v>1250</v>
      </c>
      <c r="B132" s="11">
        <v>0.0018</v>
      </c>
      <c r="C132" s="13">
        <f t="shared" si="12"/>
        <v>3.107869825775655</v>
      </c>
      <c r="D132" s="13">
        <f t="shared" si="13"/>
        <v>0.5887907107312418</v>
      </c>
      <c r="E132" s="11">
        <v>15</v>
      </c>
      <c r="F132" s="11">
        <v>15</v>
      </c>
      <c r="G132" s="14">
        <f t="shared" si="14"/>
        <v>0.2679491924677609</v>
      </c>
      <c r="H132" s="11">
        <f t="shared" si="22"/>
        <v>100</v>
      </c>
      <c r="I132" s="15">
        <f t="shared" si="15"/>
        <v>2.25</v>
      </c>
      <c r="J132" s="15">
        <f t="shared" si="16"/>
        <v>0.5594165686396179</v>
      </c>
      <c r="K132" s="15">
        <f t="shared" si="17"/>
        <v>0.5594165686396179</v>
      </c>
      <c r="L132" s="15">
        <f t="shared" si="23"/>
        <v>0.004232804231219491</v>
      </c>
      <c r="M132" s="16">
        <f t="shared" si="18"/>
        <v>0.37445151567092194</v>
      </c>
      <c r="N132" s="16">
        <f t="shared" si="19"/>
        <v>0.7371092828167755</v>
      </c>
      <c r="O132" s="17">
        <f t="shared" si="20"/>
        <v>571.5512208425578</v>
      </c>
      <c r="P132" s="47" t="str">
        <f t="shared" si="21"/>
        <v>Good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4.25">
      <c r="A133" s="54">
        <v>1260</v>
      </c>
      <c r="B133" s="11">
        <v>0.0018</v>
      </c>
      <c r="C133" s="13">
        <f t="shared" si="12"/>
        <v>3.109776354382313</v>
      </c>
      <c r="D133" s="13">
        <f t="shared" si="13"/>
        <v>0.5887907107312418</v>
      </c>
      <c r="E133" s="11">
        <v>15</v>
      </c>
      <c r="F133" s="11">
        <v>15</v>
      </c>
      <c r="G133" s="14">
        <f t="shared" si="14"/>
        <v>0.2679491924677609</v>
      </c>
      <c r="H133" s="11">
        <f t="shared" si="22"/>
        <v>100</v>
      </c>
      <c r="I133" s="15">
        <f t="shared" si="15"/>
        <v>2.268</v>
      </c>
      <c r="J133" s="15">
        <f t="shared" si="16"/>
        <v>0.5597597437888163</v>
      </c>
      <c r="K133" s="15">
        <f t="shared" si="17"/>
        <v>0.5597597437888163</v>
      </c>
      <c r="L133" s="15">
        <f t="shared" si="23"/>
        <v>0.004171663970904169</v>
      </c>
      <c r="M133" s="16">
        <f t="shared" si="18"/>
        <v>0.3746388810734176</v>
      </c>
      <c r="N133" s="16">
        <f t="shared" si="19"/>
        <v>0.7374781123492473</v>
      </c>
      <c r="O133" s="17">
        <f t="shared" si="20"/>
        <v>571.8372096022725</v>
      </c>
      <c r="P133" s="47" t="str">
        <f t="shared" si="21"/>
        <v>Good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4.25">
      <c r="A134" s="54">
        <v>1270</v>
      </c>
      <c r="B134" s="11">
        <v>0.0018</v>
      </c>
      <c r="C134" s="13">
        <f t="shared" si="12"/>
        <v>3.111623665061289</v>
      </c>
      <c r="D134" s="13">
        <f t="shared" si="13"/>
        <v>0.5887907107312418</v>
      </c>
      <c r="E134" s="11">
        <v>15</v>
      </c>
      <c r="F134" s="11">
        <v>15</v>
      </c>
      <c r="G134" s="14">
        <f t="shared" si="14"/>
        <v>0.2679491924677609</v>
      </c>
      <c r="H134" s="11">
        <f t="shared" si="22"/>
        <v>100</v>
      </c>
      <c r="I134" s="15">
        <f t="shared" si="15"/>
        <v>2.286</v>
      </c>
      <c r="J134" s="15">
        <f t="shared" si="16"/>
        <v>0.5600922597110319</v>
      </c>
      <c r="K134" s="15">
        <f t="shared" si="17"/>
        <v>0.5600922597110319</v>
      </c>
      <c r="L134" s="15">
        <f t="shared" si="23"/>
        <v>0.00411184210372175</v>
      </c>
      <c r="M134" s="16">
        <f t="shared" si="18"/>
        <v>0.3748200410411853</v>
      </c>
      <c r="N134" s="16">
        <f t="shared" si="19"/>
        <v>0.7378347264590263</v>
      </c>
      <c r="O134" s="17">
        <f t="shared" si="20"/>
        <v>572.1137265782019</v>
      </c>
      <c r="P134" s="47" t="str">
        <f t="shared" si="21"/>
        <v>Good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4.25">
      <c r="A135" s="54">
        <v>1280</v>
      </c>
      <c r="B135" s="11">
        <v>0.0018</v>
      </c>
      <c r="C135" s="13">
        <f aca="true" t="shared" si="24" ref="C135:C150">(1-2.71828281828^(-2*D135*G135*A135/H135))/(2*D135*G135)</f>
        <v>3.113413597157111</v>
      </c>
      <c r="D135" s="13">
        <f aca="true" t="shared" si="25" ref="D135:D150">(1-SIN(E135*3.141592654/180))/(1+SIN(E135*3.14159254/180))</f>
        <v>0.5887907107312418</v>
      </c>
      <c r="E135" s="11">
        <v>15</v>
      </c>
      <c r="F135" s="11">
        <v>15</v>
      </c>
      <c r="G135" s="14">
        <f aca="true" t="shared" si="26" ref="G135:G150">TAN((F135/180)*3.141592654)</f>
        <v>0.2679491924677609</v>
      </c>
      <c r="H135" s="11">
        <f t="shared" si="22"/>
        <v>100</v>
      </c>
      <c r="I135" s="15">
        <f aca="true" t="shared" si="27" ref="I135:I150">A135*B135</f>
        <v>2.304</v>
      </c>
      <c r="J135" s="15">
        <f aca="true" t="shared" si="28" ref="J135:J150">B135*C135*H135</f>
        <v>0.56041444748828</v>
      </c>
      <c r="K135" s="15">
        <f aca="true" t="shared" si="29" ref="K135:K152">IF($E$3="矢板",I135,IF(A135&lt;=200,I135,IF(A135&lt;300,MAX(I$27,J135),J135)))</f>
        <v>0.56041444748828</v>
      </c>
      <c r="L135" s="15">
        <f t="shared" si="23"/>
        <v>0.004053300905405671</v>
      </c>
      <c r="M135" s="16">
        <f aca="true" t="shared" si="30" ref="M135:M150">2*VLOOKUP($D$3,$U$6:$X$9,3)*(K135+L135)*($B$3/20-$C$3/20)^4/(2100000*($C$3/10)^3/12+0.061*VLOOKUP($E$3,$Z$7:$AA$8,2)*($B$3/20-$C$3/20)^3)</f>
        <v>0.3749951904617901</v>
      </c>
      <c r="N135" s="16">
        <f aca="true" t="shared" si="31" ref="N135:N150">M135/($B$3/10)*100</f>
        <v>0.7381795087830514</v>
      </c>
      <c r="O135" s="17">
        <f aca="true" t="shared" si="32" ref="O135:O150">2*(K135+L135)*(VLOOKUP($D$3,$U$6:$X$9,2)*($B$3/20-$C$3/20)^2*2100000*($C$3/10)^3/12+VLOOKUP($D$3,$U$6:$X$9,4)*VLOOKUP($E$3,$Z$7:$AA$8,2)*($B$3/20-$C$3/20)^5)/(1.5*($C$3/10)^2/6*(2100000*($C$3/10)^3/12+0.061*VLOOKUP($E$3,$Z$7:$AA$8,2)*($B$3/20-$C$3/20)^3))</f>
        <v>572.3810692407014</v>
      </c>
      <c r="P135" s="47" t="str">
        <f aca="true" t="shared" si="33" ref="P135:P152">IF(N135&lt;=HLOOKUP($H$3,V$2:W$3,2),IF(O135&lt;=HLOOKUP($A$3,Z$2:AB$3,2),"Good","NoGood"),"NoGood")</f>
        <v>Good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4.25">
      <c r="A136" s="54">
        <v>1290</v>
      </c>
      <c r="B136" s="11">
        <v>0.0018</v>
      </c>
      <c r="C136" s="13">
        <f t="shared" si="24"/>
        <v>3.115147932883156</v>
      </c>
      <c r="D136" s="13">
        <f t="shared" si="25"/>
        <v>0.5887907107312418</v>
      </c>
      <c r="E136" s="11">
        <v>15</v>
      </c>
      <c r="F136" s="11">
        <v>15</v>
      </c>
      <c r="G136" s="14">
        <f t="shared" si="26"/>
        <v>0.2679491924677609</v>
      </c>
      <c r="H136" s="11">
        <f aca="true" t="shared" si="34" ref="H136:H151">VLOOKUP($B$3,$Q$7:$S$47,3)</f>
        <v>100</v>
      </c>
      <c r="I136" s="15">
        <f t="shared" si="27"/>
        <v>2.322</v>
      </c>
      <c r="J136" s="15">
        <f t="shared" si="28"/>
        <v>0.5607266279189681</v>
      </c>
      <c r="K136" s="15">
        <f t="shared" si="29"/>
        <v>0.5607266279189681</v>
      </c>
      <c r="L136" s="15">
        <f aca="true" t="shared" si="35" ref="L136:L150">2*$G$3*$F$3*0.4*1000*(1+IF(A136&lt;150,0.5,IF(A136&lt;650,0.65-0.001*A136,0)))/(($G$3*175+($G$3-1)*100+50+2*A136*TAN(45*3.141592654/180))*(20+2*A136*TAN(45*3.141592654/180)))</f>
        <v>0.003996003994504163</v>
      </c>
      <c r="M136" s="16">
        <f t="shared" si="30"/>
        <v>0.3751645182831226</v>
      </c>
      <c r="N136" s="16">
        <f t="shared" si="31"/>
        <v>0.7385128312659894</v>
      </c>
      <c r="O136" s="17">
        <f t="shared" si="32"/>
        <v>572.6395259939925</v>
      </c>
      <c r="P136" s="47" t="str">
        <f t="shared" si="33"/>
        <v>Good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4.25">
      <c r="A137" s="54">
        <v>1300</v>
      </c>
      <c r="B137" s="11">
        <v>0.0018</v>
      </c>
      <c r="C137" s="13">
        <f t="shared" si="24"/>
        <v>3.1168283990961805</v>
      </c>
      <c r="D137" s="13">
        <f t="shared" si="25"/>
        <v>0.5887907107312418</v>
      </c>
      <c r="E137" s="11">
        <v>15</v>
      </c>
      <c r="F137" s="11">
        <v>15</v>
      </c>
      <c r="G137" s="14">
        <f t="shared" si="26"/>
        <v>0.2679491924677609</v>
      </c>
      <c r="H137" s="11">
        <f t="shared" si="34"/>
        <v>100</v>
      </c>
      <c r="I137" s="15">
        <f t="shared" si="27"/>
        <v>2.34</v>
      </c>
      <c r="J137" s="15">
        <f t="shared" si="28"/>
        <v>0.5610291118373124</v>
      </c>
      <c r="K137" s="15">
        <f t="shared" si="29"/>
        <v>0.5610291118373124</v>
      </c>
      <c r="L137" s="15">
        <f t="shared" si="35"/>
        <v>0.003939916275299444</v>
      </c>
      <c r="M137" s="16">
        <f t="shared" si="30"/>
        <v>0.37532820768767816</v>
      </c>
      <c r="N137" s="16">
        <f t="shared" si="31"/>
        <v>0.7388350545033036</v>
      </c>
      <c r="O137" s="17">
        <f t="shared" si="32"/>
        <v>572.8893764421744</v>
      </c>
      <c r="P137" s="47" t="str">
        <f t="shared" si="33"/>
        <v>Good</v>
      </c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4.25">
      <c r="A138" s="54">
        <v>1310</v>
      </c>
      <c r="B138" s="11">
        <v>0.0018</v>
      </c>
      <c r="C138" s="13">
        <f t="shared" si="24"/>
        <v>3.1184566690157283</v>
      </c>
      <c r="D138" s="13">
        <f t="shared" si="25"/>
        <v>0.5887907107312418</v>
      </c>
      <c r="E138" s="11">
        <v>15</v>
      </c>
      <c r="F138" s="11">
        <v>15</v>
      </c>
      <c r="G138" s="14">
        <f t="shared" si="26"/>
        <v>0.2679491924677609</v>
      </c>
      <c r="H138" s="11">
        <f t="shared" si="34"/>
        <v>100</v>
      </c>
      <c r="I138" s="15">
        <f t="shared" si="27"/>
        <v>2.358</v>
      </c>
      <c r="J138" s="15">
        <f t="shared" si="28"/>
        <v>0.5613222004228311</v>
      </c>
      <c r="K138" s="15">
        <f t="shared" si="29"/>
        <v>0.5613222004228311</v>
      </c>
      <c r="L138" s="15">
        <f t="shared" si="35"/>
        <v>0.003885003883543962</v>
      </c>
      <c r="M138" s="16">
        <f t="shared" si="30"/>
        <v>0.37548643626211464</v>
      </c>
      <c r="N138" s="16">
        <f t="shared" si="31"/>
        <v>0.7391465280750288</v>
      </c>
      <c r="O138" s="17">
        <f t="shared" si="32"/>
        <v>573.130891648033</v>
      </c>
      <c r="P138" s="47" t="str">
        <f t="shared" si="33"/>
        <v>Good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ht="14.25">
      <c r="A139" s="54">
        <v>1320</v>
      </c>
      <c r="B139" s="11">
        <v>0.0018</v>
      </c>
      <c r="C139" s="13">
        <f t="shared" si="24"/>
        <v>3.120034363890136</v>
      </c>
      <c r="D139" s="13">
        <f t="shared" si="25"/>
        <v>0.5887907107312418</v>
      </c>
      <c r="E139" s="11">
        <v>15</v>
      </c>
      <c r="F139" s="11">
        <v>15</v>
      </c>
      <c r="G139" s="14">
        <f t="shared" si="26"/>
        <v>0.2679491924677609</v>
      </c>
      <c r="H139" s="11">
        <f t="shared" si="34"/>
        <v>100</v>
      </c>
      <c r="I139" s="15">
        <f t="shared" si="27"/>
        <v>2.376</v>
      </c>
      <c r="J139" s="15">
        <f t="shared" si="28"/>
        <v>0.5616061855002245</v>
      </c>
      <c r="K139" s="15">
        <f t="shared" si="29"/>
        <v>0.5616061855002245</v>
      </c>
      <c r="L139" s="15">
        <f t="shared" si="35"/>
        <v>0.003831234134855591</v>
      </c>
      <c r="M139" s="16">
        <f t="shared" si="30"/>
        <v>0.37563937616218973</v>
      </c>
      <c r="N139" s="16">
        <f t="shared" si="31"/>
        <v>0.7394475908704522</v>
      </c>
      <c r="O139" s="17">
        <f t="shared" si="32"/>
        <v>573.3643343847966</v>
      </c>
      <c r="P139" s="47" t="str">
        <f t="shared" si="33"/>
        <v>Good</v>
      </c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14.25">
      <c r="A140" s="54">
        <v>1330</v>
      </c>
      <c r="B140" s="11">
        <v>0.0018</v>
      </c>
      <c r="C140" s="13">
        <f t="shared" si="24"/>
        <v>3.1215630546107906</v>
      </c>
      <c r="D140" s="13">
        <f t="shared" si="25"/>
        <v>0.5887907107312418</v>
      </c>
      <c r="E140" s="11">
        <v>15</v>
      </c>
      <c r="F140" s="11">
        <v>15</v>
      </c>
      <c r="G140" s="14">
        <f t="shared" si="26"/>
        <v>0.2679491924677609</v>
      </c>
      <c r="H140" s="11">
        <f t="shared" si="34"/>
        <v>100</v>
      </c>
      <c r="I140" s="15">
        <f t="shared" si="27"/>
        <v>2.394</v>
      </c>
      <c r="J140" s="15">
        <f t="shared" si="28"/>
        <v>0.5618813498299423</v>
      </c>
      <c r="K140" s="15">
        <f t="shared" si="29"/>
        <v>0.5618813498299423</v>
      </c>
      <c r="L140" s="15">
        <f t="shared" si="35"/>
        <v>0.0037785754756235654</v>
      </c>
      <c r="M140" s="16">
        <f t="shared" si="30"/>
        <v>0.37578719427318025</v>
      </c>
      <c r="N140" s="16">
        <f t="shared" si="31"/>
        <v>0.7397385714038982</v>
      </c>
      <c r="O140" s="17">
        <f t="shared" si="32"/>
        <v>573.5899593809937</v>
      </c>
      <c r="P140" s="47" t="str">
        <f t="shared" si="33"/>
        <v>Good</v>
      </c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ht="14.25">
      <c r="A141" s="54">
        <v>1340</v>
      </c>
      <c r="B141" s="11">
        <v>0.0018</v>
      </c>
      <c r="C141" s="13">
        <f t="shared" si="24"/>
        <v>3.123044263276244</v>
      </c>
      <c r="D141" s="13">
        <f t="shared" si="25"/>
        <v>0.5887907107312418</v>
      </c>
      <c r="E141" s="11">
        <v>15</v>
      </c>
      <c r="F141" s="11">
        <v>15</v>
      </c>
      <c r="G141" s="14">
        <f t="shared" si="26"/>
        <v>0.2679491924677609</v>
      </c>
      <c r="H141" s="11">
        <f t="shared" si="34"/>
        <v>100</v>
      </c>
      <c r="I141" s="15">
        <f t="shared" si="27"/>
        <v>2.412</v>
      </c>
      <c r="J141" s="15">
        <f t="shared" si="28"/>
        <v>0.5621479673897238</v>
      </c>
      <c r="K141" s="15">
        <f t="shared" si="29"/>
        <v>0.5621479673897238</v>
      </c>
      <c r="L141" s="15">
        <f t="shared" si="35"/>
        <v>0.0037269974362862755</v>
      </c>
      <c r="M141" s="16">
        <f t="shared" si="30"/>
        <v>0.3759300523658796</v>
      </c>
      <c r="N141" s="16">
        <f t="shared" si="31"/>
        <v>0.7400197881218104</v>
      </c>
      <c r="O141" s="17">
        <f t="shared" si="32"/>
        <v>573.8080135585639</v>
      </c>
      <c r="P141" s="47" t="str">
        <f t="shared" si="33"/>
        <v>Good</v>
      </c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ht="14.25">
      <c r="A142" s="54">
        <v>1350</v>
      </c>
      <c r="B142" s="11">
        <v>0.0018</v>
      </c>
      <c r="C142" s="13">
        <f t="shared" si="24"/>
        <v>3.124479464707751</v>
      </c>
      <c r="D142" s="13">
        <f t="shared" si="25"/>
        <v>0.5887907107312418</v>
      </c>
      <c r="E142" s="11">
        <v>15</v>
      </c>
      <c r="F142" s="11">
        <v>15</v>
      </c>
      <c r="G142" s="14">
        <f t="shared" si="26"/>
        <v>0.2679491924677609</v>
      </c>
      <c r="H142" s="11">
        <f t="shared" si="34"/>
        <v>100</v>
      </c>
      <c r="I142" s="15">
        <f t="shared" si="27"/>
        <v>2.4299999999999997</v>
      </c>
      <c r="J142" s="15">
        <f t="shared" si="28"/>
        <v>0.5624063036473952</v>
      </c>
      <c r="K142" s="15">
        <f t="shared" si="29"/>
        <v>0.5624063036473952</v>
      </c>
      <c r="L142" s="15">
        <f t="shared" si="35"/>
        <v>0.003676470586850546</v>
      </c>
      <c r="M142" s="16">
        <f t="shared" si="30"/>
        <v>0.37606810724827605</v>
      </c>
      <c r="N142" s="16">
        <f t="shared" si="31"/>
        <v>0.7402915497013308</v>
      </c>
      <c r="O142" s="17">
        <f t="shared" si="32"/>
        <v>574.0187362643742</v>
      </c>
      <c r="P142" s="47" t="str">
        <f t="shared" si="33"/>
        <v>Good</v>
      </c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ht="14.25">
      <c r="A143" s="54">
        <v>1360</v>
      </c>
      <c r="B143" s="11">
        <v>0.0018</v>
      </c>
      <c r="C143" s="13">
        <f t="shared" si="24"/>
        <v>3.125870087917728</v>
      </c>
      <c r="D143" s="13">
        <f t="shared" si="25"/>
        <v>0.5887907107312418</v>
      </c>
      <c r="E143" s="11">
        <v>15</v>
      </c>
      <c r="F143" s="11">
        <v>15</v>
      </c>
      <c r="G143" s="14">
        <f t="shared" si="26"/>
        <v>0.2679491924677609</v>
      </c>
      <c r="H143" s="11">
        <f t="shared" si="34"/>
        <v>100</v>
      </c>
      <c r="I143" s="15">
        <f t="shared" si="27"/>
        <v>2.448</v>
      </c>
      <c r="J143" s="15">
        <f t="shared" si="28"/>
        <v>0.562656615825191</v>
      </c>
      <c r="K143" s="15">
        <f t="shared" si="29"/>
        <v>0.562656615825191</v>
      </c>
      <c r="L143" s="15">
        <f t="shared" si="35"/>
        <v>0.0036269664945301305</v>
      </c>
      <c r="M143" s="16">
        <f t="shared" si="30"/>
        <v>0.37620151091300874</v>
      </c>
      <c r="N143" s="16">
        <f t="shared" si="31"/>
        <v>0.7405541553405683</v>
      </c>
      <c r="O143" s="17">
        <f t="shared" si="32"/>
        <v>574.2223594952916</v>
      </c>
      <c r="P143" s="47" t="str">
        <f t="shared" si="33"/>
        <v>Good</v>
      </c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ht="14.25">
      <c r="A144" s="54">
        <v>1370</v>
      </c>
      <c r="B144" s="11">
        <v>0.0018</v>
      </c>
      <c r="C144" s="13">
        <f t="shared" si="24"/>
        <v>3.1272175175326065</v>
      </c>
      <c r="D144" s="13">
        <f t="shared" si="25"/>
        <v>0.5887907107312418</v>
      </c>
      <c r="E144" s="11">
        <v>15</v>
      </c>
      <c r="F144" s="11">
        <v>15</v>
      </c>
      <c r="G144" s="14">
        <f t="shared" si="26"/>
        <v>0.2679491924677609</v>
      </c>
      <c r="H144" s="11">
        <f t="shared" si="34"/>
        <v>100</v>
      </c>
      <c r="I144" s="15">
        <f t="shared" si="27"/>
        <v>2.4659999999999997</v>
      </c>
      <c r="J144" s="15">
        <f t="shared" si="28"/>
        <v>0.5628991531558691</v>
      </c>
      <c r="K144" s="15">
        <f t="shared" si="29"/>
        <v>0.5628991531558691</v>
      </c>
      <c r="L144" s="15">
        <f t="shared" si="35"/>
        <v>0.0035784576833885525</v>
      </c>
      <c r="M144" s="16">
        <f t="shared" si="30"/>
        <v>0.3763304106807026</v>
      </c>
      <c r="N144" s="16">
        <f t="shared" si="31"/>
        <v>0.7408078950407533</v>
      </c>
      <c r="O144" s="17">
        <f t="shared" si="32"/>
        <v>574.419108116965</v>
      </c>
      <c r="P144" s="47" t="str">
        <f t="shared" si="33"/>
        <v>Good</v>
      </c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ht="14.25">
      <c r="A145" s="54">
        <v>1380</v>
      </c>
      <c r="B145" s="11">
        <v>0.0018</v>
      </c>
      <c r="C145" s="13">
        <f t="shared" si="24"/>
        <v>3.1285230951714844</v>
      </c>
      <c r="D145" s="13">
        <f t="shared" si="25"/>
        <v>0.5887907107312418</v>
      </c>
      <c r="E145" s="11">
        <v>15</v>
      </c>
      <c r="F145" s="11">
        <v>15</v>
      </c>
      <c r="G145" s="14">
        <f t="shared" si="26"/>
        <v>0.2679491924677609</v>
      </c>
      <c r="H145" s="11">
        <f t="shared" si="34"/>
        <v>100</v>
      </c>
      <c r="I145" s="15">
        <f t="shared" si="27"/>
        <v>2.484</v>
      </c>
      <c r="J145" s="15">
        <f t="shared" si="28"/>
        <v>0.5631341571308672</v>
      </c>
      <c r="K145" s="15">
        <f t="shared" si="29"/>
        <v>0.5631341571308672</v>
      </c>
      <c r="L145" s="15">
        <f t="shared" si="35"/>
        <v>0.003530917595878453</v>
      </c>
      <c r="M145" s="16">
        <f t="shared" si="30"/>
        <v>0.3764549493392767</v>
      </c>
      <c r="N145" s="16">
        <f t="shared" si="31"/>
        <v>0.741053049880466</v>
      </c>
      <c r="O145" s="17">
        <f t="shared" si="32"/>
        <v>574.609200076461</v>
      </c>
      <c r="P145" s="47" t="str">
        <f t="shared" si="33"/>
        <v>Good</v>
      </c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ht="14.25">
      <c r="A146" s="54">
        <v>1390</v>
      </c>
      <c r="B146" s="11">
        <v>0.0018</v>
      </c>
      <c r="C146" s="13">
        <f t="shared" si="24"/>
        <v>3.1297881207819622</v>
      </c>
      <c r="D146" s="13">
        <f t="shared" si="25"/>
        <v>0.5887907107312418</v>
      </c>
      <c r="E146" s="11">
        <v>15</v>
      </c>
      <c r="F146" s="11">
        <v>15</v>
      </c>
      <c r="G146" s="14">
        <f t="shared" si="26"/>
        <v>0.2679491924677609</v>
      </c>
      <c r="H146" s="11">
        <f t="shared" si="34"/>
        <v>100</v>
      </c>
      <c r="I146" s="15">
        <f t="shared" si="27"/>
        <v>2.502</v>
      </c>
      <c r="J146" s="15">
        <f t="shared" si="28"/>
        <v>0.5633618617407532</v>
      </c>
      <c r="K146" s="15">
        <f t="shared" si="29"/>
        <v>0.5633618617407532</v>
      </c>
      <c r="L146" s="15">
        <f t="shared" si="35"/>
        <v>0.0034843205561760414</v>
      </c>
      <c r="M146" s="16">
        <f t="shared" si="30"/>
        <v>0.3765752652793252</v>
      </c>
      <c r="N146" s="16">
        <f t="shared" si="31"/>
        <v>0.7412898922821363</v>
      </c>
      <c r="O146" s="17">
        <f t="shared" si="32"/>
        <v>574.7928466089055</v>
      </c>
      <c r="P146" s="47" t="str">
        <f t="shared" si="33"/>
        <v>Good</v>
      </c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ht="14.25">
      <c r="A147" s="54">
        <v>1400</v>
      </c>
      <c r="B147" s="11">
        <v>0.0018</v>
      </c>
      <c r="C147" s="13">
        <f t="shared" si="24"/>
        <v>3.1310138539344856</v>
      </c>
      <c r="D147" s="13">
        <f t="shared" si="25"/>
        <v>0.5887907107312418</v>
      </c>
      <c r="E147" s="11">
        <v>15</v>
      </c>
      <c r="F147" s="11">
        <v>15</v>
      </c>
      <c r="G147" s="14">
        <f t="shared" si="26"/>
        <v>0.2679491924677609</v>
      </c>
      <c r="H147" s="11">
        <f t="shared" si="34"/>
        <v>100</v>
      </c>
      <c r="I147" s="15">
        <f t="shared" si="27"/>
        <v>2.52</v>
      </c>
      <c r="J147" s="15">
        <f t="shared" si="28"/>
        <v>0.5635824937082073</v>
      </c>
      <c r="K147" s="15">
        <f t="shared" si="29"/>
        <v>0.5635824937082073</v>
      </c>
      <c r="L147" s="15">
        <f t="shared" si="35"/>
        <v>0.003438641735215384</v>
      </c>
      <c r="M147" s="16">
        <f t="shared" si="30"/>
        <v>0.37669149262566676</v>
      </c>
      <c r="N147" s="16">
        <f t="shared" si="31"/>
        <v>0.7415186862709976</v>
      </c>
      <c r="O147" s="17">
        <f t="shared" si="32"/>
        <v>574.9702524382765</v>
      </c>
      <c r="P147" s="47" t="str">
        <f t="shared" si="33"/>
        <v>Good</v>
      </c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ht="14.25">
      <c r="A148" s="54">
        <v>1410</v>
      </c>
      <c r="B148" s="11">
        <v>0.0018</v>
      </c>
      <c r="C148" s="13">
        <f t="shared" si="24"/>
        <v>3.1322015150764813</v>
      </c>
      <c r="D148" s="13">
        <f t="shared" si="25"/>
        <v>0.5887907107312418</v>
      </c>
      <c r="E148" s="11">
        <v>15</v>
      </c>
      <c r="F148" s="11">
        <v>15</v>
      </c>
      <c r="G148" s="14">
        <f t="shared" si="26"/>
        <v>0.2679491924677609</v>
      </c>
      <c r="H148" s="11">
        <f t="shared" si="34"/>
        <v>100</v>
      </c>
      <c r="I148" s="15">
        <f t="shared" si="27"/>
        <v>2.538</v>
      </c>
      <c r="J148" s="15">
        <f t="shared" si="28"/>
        <v>0.5637962727137666</v>
      </c>
      <c r="K148" s="15">
        <f t="shared" si="29"/>
        <v>0.5637962727137666</v>
      </c>
      <c r="L148" s="15">
        <f t="shared" si="35"/>
        <v>0.0033938571173328575</v>
      </c>
      <c r="M148" s="16">
        <f t="shared" si="30"/>
        <v>0.37680376136515487</v>
      </c>
      <c r="N148" s="16">
        <f t="shared" si="31"/>
        <v>0.7417396877266829</v>
      </c>
      <c r="O148" s="17">
        <f t="shared" si="32"/>
        <v>575.1416159724896</v>
      </c>
      <c r="P148" s="47" t="str">
        <f t="shared" si="33"/>
        <v>Good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ht="14.25">
      <c r="A149" s="54">
        <v>1420</v>
      </c>
      <c r="B149" s="11">
        <v>0.0018</v>
      </c>
      <c r="C149" s="13">
        <f t="shared" si="24"/>
        <v>3.133352286747545</v>
      </c>
      <c r="D149" s="13">
        <f t="shared" si="25"/>
        <v>0.5887907107312418</v>
      </c>
      <c r="E149" s="11">
        <v>15</v>
      </c>
      <c r="F149" s="11">
        <v>15</v>
      </c>
      <c r="G149" s="14">
        <f t="shared" si="26"/>
        <v>0.2679491924677609</v>
      </c>
      <c r="H149" s="11">
        <f t="shared" si="34"/>
        <v>100</v>
      </c>
      <c r="I149" s="15">
        <f t="shared" si="27"/>
        <v>2.556</v>
      </c>
      <c r="J149" s="15">
        <f t="shared" si="28"/>
        <v>0.5640034116145581</v>
      </c>
      <c r="K149" s="15">
        <f t="shared" si="29"/>
        <v>0.5640034116145581</v>
      </c>
      <c r="L149" s="15">
        <f t="shared" si="35"/>
        <v>0.0033499434684374396</v>
      </c>
      <c r="M149" s="16">
        <f t="shared" si="30"/>
        <v>0.376912197470844</v>
      </c>
      <c r="N149" s="16">
        <f t="shared" si="31"/>
        <v>0.7419531446276457</v>
      </c>
      <c r="O149" s="17">
        <f t="shared" si="32"/>
        <v>575.3071294929223</v>
      </c>
      <c r="P149" s="47" t="str">
        <f t="shared" si="33"/>
        <v>Good</v>
      </c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ht="14.25">
      <c r="A150" s="54">
        <v>1430</v>
      </c>
      <c r="B150" s="11">
        <v>0.0018</v>
      </c>
      <c r="C150" s="13">
        <f t="shared" si="24"/>
        <v>3.1344673147568782</v>
      </c>
      <c r="D150" s="13">
        <f t="shared" si="25"/>
        <v>0.5887907107312418</v>
      </c>
      <c r="E150" s="11">
        <v>15</v>
      </c>
      <c r="F150" s="11">
        <v>15</v>
      </c>
      <c r="G150" s="14">
        <f t="shared" si="26"/>
        <v>0.2679491924677609</v>
      </c>
      <c r="H150" s="11">
        <f t="shared" si="34"/>
        <v>100</v>
      </c>
      <c r="I150" s="15">
        <f t="shared" si="27"/>
        <v>2.574</v>
      </c>
      <c r="J150" s="15">
        <f t="shared" si="28"/>
        <v>0.564204116656238</v>
      </c>
      <c r="K150" s="15">
        <f t="shared" si="29"/>
        <v>0.564204116656238</v>
      </c>
      <c r="L150" s="15">
        <f t="shared" si="35"/>
        <v>0.003306878305627443</v>
      </c>
      <c r="M150" s="16">
        <f t="shared" si="30"/>
        <v>0.37701692302260387</v>
      </c>
      <c r="N150" s="16">
        <f t="shared" si="31"/>
        <v>0.7421592972885903</v>
      </c>
      <c r="O150" s="17">
        <f t="shared" si="32"/>
        <v>575.4669793385146</v>
      </c>
      <c r="P150" s="47" t="str">
        <f t="shared" si="33"/>
        <v>Good</v>
      </c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ht="14.25">
      <c r="A151" s="54">
        <v>1440</v>
      </c>
      <c r="B151" s="11">
        <v>0.0018</v>
      </c>
      <c r="C151" s="13">
        <f>(1-2.71828281828^(-2*D151*G151*A151/H151))/(2*D151*G151)</f>
        <v>3.1355477093241597</v>
      </c>
      <c r="D151" s="13">
        <f>(1-SIN(E151*3.141592654/180))/(1+SIN(E151*3.14159254/180))</f>
        <v>0.5887907107312418</v>
      </c>
      <c r="E151" s="11">
        <v>15</v>
      </c>
      <c r="F151" s="11">
        <v>15</v>
      </c>
      <c r="G151" s="14">
        <f>TAN((F151/180)*3.141592654)</f>
        <v>0.2679491924677609</v>
      </c>
      <c r="H151" s="11">
        <f t="shared" si="34"/>
        <v>100</v>
      </c>
      <c r="I151" s="15">
        <f>A151*B151</f>
        <v>2.592</v>
      </c>
      <c r="J151" s="15">
        <f>B151*C151*H151</f>
        <v>0.5643985876783487</v>
      </c>
      <c r="K151" s="15">
        <f t="shared" si="29"/>
        <v>0.5643985876783487</v>
      </c>
      <c r="L151" s="15">
        <f>2*$G$3*$F$3*0.4*1000*(1+IF(A151&lt;150,0.5,IF(A151&lt;650,0.65-0.001*A151,0)))/(($G$3*175+($G$3-1)*100+50+2*A151*TAN(45*3.141592654/180))*(20+2*A151*TAN(45*3.141592654/180)))</f>
        <v>0.0032646398681788966</v>
      </c>
      <c r="M151" s="16">
        <f>2*VLOOKUP($D$3,$U$6:$X$9,3)*(K151+L151)*($B$3/20-$C$3/20)^4/(2100000*($C$3/10)^3/12+0.061*VLOOKUP($E$3,$Z$7:$AA$8,2)*($B$3/20-$C$3/20)^3)</f>
        <v>0.3771180563242714</v>
      </c>
      <c r="N151" s="16">
        <f>M151/($B$3/10)*100</f>
        <v>0.7423583785910856</v>
      </c>
      <c r="O151" s="17">
        <f>2*(K151+L151)*(VLOOKUP($D$3,$U$6:$X$9,2)*($B$3/20-$C$3/20)^2*2100000*($C$3/10)^3/12+VLOOKUP($D$3,$U$6:$X$9,4)*VLOOKUP($E$3,$Z$7:$AA$8,2)*($B$3/20-$C$3/20)^5)/(1.5*($C$3/10)^2/6*(2100000*($C$3/10)^3/12+0.061*VLOOKUP($E$3,$Z$7:$AA$8,2)*($B$3/20-$C$3/20)^3))</f>
        <v>575.6213460845868</v>
      </c>
      <c r="P151" s="47" t="str">
        <f t="shared" si="33"/>
        <v>Good</v>
      </c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ht="14.25">
      <c r="A152" s="54">
        <v>1450</v>
      </c>
      <c r="B152" s="11">
        <v>0.0018</v>
      </c>
      <c r="C152" s="13">
        <f>(1-2.71828281828^(-2*D152*G152*A152/H152))/(2*D152*G152)</f>
        <v>3.136594546184974</v>
      </c>
      <c r="D152" s="13">
        <f>(1-SIN(E152*3.141592654/180))/(1+SIN(E152*3.14159254/180))</f>
        <v>0.5887907107312418</v>
      </c>
      <c r="E152" s="11">
        <v>15</v>
      </c>
      <c r="F152" s="11">
        <v>15</v>
      </c>
      <c r="G152" s="14">
        <f>TAN((F152/180)*3.141592654)</f>
        <v>0.2679491924677609</v>
      </c>
      <c r="H152" s="11">
        <f>VLOOKUP($B$3,$Q$7:$S$47,3)</f>
        <v>100</v>
      </c>
      <c r="I152" s="15">
        <f>A152*B152</f>
        <v>2.61</v>
      </c>
      <c r="J152" s="15">
        <f>B152*C152*H152</f>
        <v>0.5645870183132953</v>
      </c>
      <c r="K152" s="15">
        <f t="shared" si="29"/>
        <v>0.5645870183132953</v>
      </c>
      <c r="L152" s="15">
        <f>2*$G$3*$F$3*0.4*1000*(1+IF(A152&lt;150,0.5,IF(A152&lt;650,0.65-0.001*A152,0)))/(($G$3*175+($G$3-1)*100+50+2*A152*TAN(45*3.141592654/180))*(20+2*A152*TAN(45*3.141592654/180)))</f>
        <v>0.003223207089835166</v>
      </c>
      <c r="M152" s="16">
        <f>2*VLOOKUP($D$3,$U$6:$X$9,3)*(K152+L152)*($B$3/20-$C$3/20)^4/(2100000*($C$3/10)^3/12+0.061*VLOOKUP($E$3,$Z$7:$AA$8,2)*($B$3/20-$C$3/20)^3)</f>
        <v>0.3772157120174286</v>
      </c>
      <c r="N152" s="16">
        <f>M152/($B$3/10)*100</f>
        <v>0.7425506142075367</v>
      </c>
      <c r="O152" s="17">
        <f>2*(K152+L152)*(VLOOKUP($D$3,$U$6:$X$9,2)*($B$3/20-$C$3/20)^2*2100000*($C$3/10)^3/12+VLOOKUP($D$3,$U$6:$X$9,4)*VLOOKUP($E$3,$Z$7:$AA$8,2)*($B$3/20-$C$3/20)^5)/(1.5*($C$3/10)^2/6*(2100000*($C$3/10)^3/12+0.061*VLOOKUP($E$3,$Z$7:$AA$8,2)*($B$3/20-$C$3/20)^3))</f>
        <v>575.7704047165064</v>
      </c>
      <c r="P152" s="47" t="str">
        <f t="shared" si="33"/>
        <v>Good</v>
      </c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ht="33.75">
      <c r="A153" s="10"/>
      <c r="B153" s="10"/>
      <c r="C153" s="10"/>
      <c r="D153" s="10"/>
      <c r="E153" s="20" t="s">
        <v>59</v>
      </c>
      <c r="F153" s="20" t="s">
        <v>59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36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小山康衛</dc:creator>
  <cp:keywords/>
  <dc:description/>
  <cp:lastModifiedBy>.</cp:lastModifiedBy>
  <cp:lastPrinted>2001-12-12T03:11:45Z</cp:lastPrinted>
  <dcterms:created xsi:type="dcterms:W3CDTF">1999-05-07T08:01:11Z</dcterms:created>
  <dcterms:modified xsi:type="dcterms:W3CDTF">2004-04-15T06:14:30Z</dcterms:modified>
  <cp:category/>
  <cp:version/>
  <cp:contentType/>
  <cp:contentStatus/>
</cp:coreProperties>
</file>