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875" windowHeight="8445" activeTab="0"/>
  </bookViews>
  <sheets>
    <sheet name="25A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<sst xmlns="http://schemas.openxmlformats.org/spreadsheetml/2006/main" count="73" uniqueCount="63">
  <si>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規格</t>
  </si>
  <si>
    <t>外径</t>
  </si>
  <si>
    <t>肉厚</t>
  </si>
  <si>
    <t>基礎支持角</t>
  </si>
  <si>
    <t>施工方法</t>
  </si>
  <si>
    <t>自動車重量</t>
  </si>
  <si>
    <t>自動車台数</t>
  </si>
  <si>
    <t>内面塗装種類</t>
  </si>
  <si>
    <t>塗料</t>
  </si>
  <si>
    <t>モルタル</t>
  </si>
  <si>
    <t>規格記号</t>
  </si>
  <si>
    <t>SGP</t>
  </si>
  <si>
    <t>STPG370</t>
  </si>
  <si>
    <t>STPG410</t>
  </si>
  <si>
    <t>素堀</t>
  </si>
  <si>
    <t>許容変形率％</t>
  </si>
  <si>
    <t>許容応力度kg/cm2</t>
  </si>
  <si>
    <t>SGP,STPG370,STPG410のいずれかを半角で記入</t>
  </si>
  <si>
    <t>実外径を半角で記入</t>
  </si>
  <si>
    <t>実肉厚を半角で記入</t>
  </si>
  <si>
    <t>60,90,120,150のいずれかを半角で記入
通常90</t>
  </si>
  <si>
    <t>矢板、素堀のいずれかを全角で記入
矢板が安全サイド</t>
  </si>
  <si>
    <t>自動車荷重（トン）を半角で記入
通常20もしくは25ﾄﾝ</t>
  </si>
  <si>
    <t>半角で記入
通常２台</t>
  </si>
  <si>
    <t>塗料かモルタルを全角で記入
ライニング鋼管の場合は塗料</t>
  </si>
  <si>
    <t>土被りＨ</t>
  </si>
  <si>
    <t>土の単位体積重量γｓ</t>
  </si>
  <si>
    <t>溝型の土圧係数Ｃｄ</t>
  </si>
  <si>
    <t>ランキンの土圧係数Ｋ</t>
  </si>
  <si>
    <t>埋戻し土の内部摩擦角φ</t>
  </si>
  <si>
    <t>埋戻し土／溝側面摩擦角φ'</t>
  </si>
  <si>
    <t>埋戻し土/溝側壁摩擦係数μ'</t>
  </si>
  <si>
    <t>管頂部における溝幅Ｂ</t>
  </si>
  <si>
    <t>鉛直土荷重強度
Wb1</t>
  </si>
  <si>
    <t>鉛直土荷重強度
Wb2</t>
  </si>
  <si>
    <t>鉛直土荷重Wv</t>
  </si>
  <si>
    <t>自動車荷重Wt</t>
  </si>
  <si>
    <t>変形量ΔＸ</t>
  </si>
  <si>
    <t>変形率</t>
  </si>
  <si>
    <t>曲げ応力度
σb</t>
  </si>
  <si>
    <t>判定</t>
  </si>
  <si>
    <t>管実外径</t>
  </si>
  <si>
    <t>管呼径
A</t>
  </si>
  <si>
    <t>管頂部溝幅
Ｂcm</t>
  </si>
  <si>
    <t>支持角（゜）</t>
  </si>
  <si>
    <t>Ｋｂ</t>
  </si>
  <si>
    <t>Ｋｘ</t>
  </si>
  <si>
    <t>0.061Ｋｂ-0.083Ｋｘ</t>
  </si>
  <si>
    <t>反発力Ｅ’</t>
  </si>
  <si>
    <t>cm</t>
  </si>
  <si>
    <t>ｋｇ/ｃｍ３</t>
  </si>
  <si>
    <t>゜</t>
  </si>
  <si>
    <t>(H&lt;=200)</t>
  </si>
  <si>
    <t>(H&gt;200)</t>
  </si>
  <si>
    <t>kg/cm2</t>
  </si>
  <si>
    <t>％</t>
  </si>
  <si>
    <t>ｋｇ／ｃｍ2</t>
  </si>
  <si>
    <t>素掘</t>
  </si>
  <si>
    <t>矢板</t>
  </si>
  <si>
    <t>30,15いずれかを半角で記入
通常15</t>
  </si>
  <si>
    <t>25A</t>
  </si>
  <si>
    <t>　　土被り高さＨ計算結果表</t>
  </si>
  <si>
    <t>※数値は半角で入力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</si>
</sst>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8">
    <font>
      <sz val="12"/>
      <name val="中ゴシック体"/>
      <family val="1"/>
    </font>
    <font>
      <b/>
      <sz val="12"/>
      <name val="中ゴシック体"/>
      <family val="1"/>
    </font>
    <font>
      <i/>
      <sz val="12"/>
      <name val="中ゴシック体"/>
      <family val="1"/>
    </font>
    <font>
      <b/>
      <i/>
      <sz val="12"/>
      <name val="中ゴシック体"/>
      <family val="3"/>
    </font>
    <font>
      <u val="single"/>
      <sz val="9"/>
      <color indexed="12"/>
      <name val="中ゴシック体"/>
      <family val="1"/>
    </font>
    <font>
      <u val="single"/>
      <sz val="9"/>
      <color indexed="36"/>
      <name val="中ゴシック体"/>
      <family val="1"/>
    </font>
    <font>
      <sz val="6"/>
      <name val="中ゴシック体"/>
      <family val="1"/>
    </font>
    <font>
      <b/>
      <sz val="24"/>
      <name val="HG丸ｺﾞｼｯｸM-PRO"/>
      <family val="3"/>
    </font>
    <font>
      <b/>
      <sz val="20"/>
      <name val="HG丸ｺﾞｼｯｸM-PRO"/>
      <family val="3"/>
    </font>
    <font>
      <b/>
      <sz val="14"/>
      <color indexed="14"/>
      <name val="中ゴシック体"/>
      <family val="1"/>
    </font>
    <font>
      <sz val="9"/>
      <name val="HG丸ｺﾞｼｯｸM-PRO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HG丸ｺﾞｼｯｸM-PRO"/>
      <family val="3"/>
    </font>
    <font>
      <sz val="14"/>
      <name val="中ゴシック体"/>
      <family val="1"/>
    </font>
    <font>
      <sz val="14"/>
      <name val="ＭＳ Ｐ明朝"/>
      <family val="1"/>
    </font>
    <font>
      <sz val="12"/>
      <name val="細明朝体"/>
      <family val="1"/>
    </font>
    <font>
      <b/>
      <sz val="9"/>
      <color indexed="10"/>
      <name val="HG丸ｺﾞｼｯｸM-PRO"/>
      <family val="3"/>
    </font>
    <font>
      <b/>
      <sz val="10"/>
      <name val="HG丸ｺﾞｼｯｸM-PRO"/>
      <family val="3"/>
    </font>
    <font>
      <b/>
      <sz val="14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12"/>
      <name val="HG丸ｺﾞｼｯｸM-PRO"/>
      <family val="3"/>
    </font>
    <font>
      <sz val="11"/>
      <color indexed="10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1"/>
      <color indexed="10"/>
      <name val="HG丸ｺﾞｼｯｸM-PRO"/>
      <family val="3"/>
    </font>
    <font>
      <sz val="9"/>
      <color indexed="10"/>
      <name val="ＭＳ Ｐ明朝"/>
      <family val="1"/>
    </font>
    <font>
      <b/>
      <sz val="24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/>
    </xf>
    <xf numFmtId="0" fontId="13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Continuous" vertical="center"/>
    </xf>
    <xf numFmtId="0" fontId="15" fillId="0" borderId="4" xfId="0" applyFont="1" applyBorder="1" applyAlignment="1">
      <alignment horizontal="centerContinuous"/>
    </xf>
    <xf numFmtId="0" fontId="10" fillId="2" borderId="5" xfId="0" applyFont="1" applyFill="1" applyBorder="1" applyAlignment="1">
      <alignment vertical="top" wrapText="1"/>
    </xf>
    <xf numFmtId="0" fontId="11" fillId="0" borderId="6" xfId="0" applyFont="1" applyBorder="1" applyAlignment="1">
      <alignment/>
    </xf>
    <xf numFmtId="0" fontId="16" fillId="0" borderId="0" xfId="0" applyFont="1" applyAlignment="1">
      <alignment/>
    </xf>
    <xf numFmtId="0" fontId="17" fillId="4" borderId="7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20" fillId="4" borderId="9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0" xfId="0" applyFont="1" applyBorder="1" applyAlignment="1">
      <alignment/>
    </xf>
    <xf numFmtId="0" fontId="22" fillId="4" borderId="1" xfId="0" applyFont="1" applyFill="1" applyBorder="1" applyAlignment="1">
      <alignment horizontal="right"/>
    </xf>
    <xf numFmtId="0" fontId="23" fillId="0" borderId="2" xfId="0" applyFont="1" applyBorder="1" applyAlignment="1">
      <alignment/>
    </xf>
    <xf numFmtId="177" fontId="23" fillId="0" borderId="2" xfId="0" applyNumberFormat="1" applyFont="1" applyBorder="1" applyAlignment="1">
      <alignment/>
    </xf>
    <xf numFmtId="177" fontId="23" fillId="0" borderId="2" xfId="0" applyNumberFormat="1" applyFont="1" applyBorder="1" applyAlignment="1">
      <alignment vertical="top" wrapText="1"/>
    </xf>
    <xf numFmtId="176" fontId="23" fillId="0" borderId="2" xfId="0" applyNumberFormat="1" applyFont="1" applyBorder="1" applyAlignment="1">
      <alignment/>
    </xf>
    <xf numFmtId="176" fontId="24" fillId="0" borderId="2" xfId="0" applyNumberFormat="1" applyFont="1" applyBorder="1" applyAlignment="1">
      <alignment/>
    </xf>
    <xf numFmtId="2" fontId="23" fillId="0" borderId="2" xfId="0" applyNumberFormat="1" applyFont="1" applyBorder="1" applyAlignment="1">
      <alignment/>
    </xf>
    <xf numFmtId="2" fontId="23" fillId="0" borderId="1" xfId="0" applyNumberFormat="1" applyFont="1" applyBorder="1" applyAlignment="1">
      <alignment/>
    </xf>
    <xf numFmtId="1" fontId="23" fillId="0" borderId="1" xfId="0" applyNumberFormat="1" applyFont="1" applyBorder="1" applyAlignment="1">
      <alignment/>
    </xf>
    <xf numFmtId="0" fontId="25" fillId="0" borderId="1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4" borderId="2" xfId="0" applyFont="1" applyFill="1" applyBorder="1" applyAlignment="1">
      <alignment/>
    </xf>
    <xf numFmtId="1" fontId="23" fillId="0" borderId="2" xfId="0" applyNumberFormat="1" applyFont="1" applyBorder="1" applyAlignment="1">
      <alignment/>
    </xf>
    <xf numFmtId="0" fontId="22" fillId="0" borderId="2" xfId="0" applyFont="1" applyBorder="1" applyAlignment="1">
      <alignment horizontal="center"/>
    </xf>
    <xf numFmtId="176" fontId="23" fillId="0" borderId="3" xfId="0" applyNumberFormat="1" applyFont="1" applyBorder="1" applyAlignment="1">
      <alignment/>
    </xf>
    <xf numFmtId="0" fontId="26" fillId="4" borderId="2" xfId="0" applyFont="1" applyFill="1" applyBorder="1" applyAlignment="1">
      <alignment/>
    </xf>
    <xf numFmtId="177" fontId="12" fillId="0" borderId="2" xfId="0" applyNumberFormat="1" applyFont="1" applyBorder="1" applyAlignment="1">
      <alignment/>
    </xf>
    <xf numFmtId="177" fontId="12" fillId="0" borderId="2" xfId="0" applyNumberFormat="1" applyFont="1" applyBorder="1" applyAlignment="1">
      <alignment vertical="top" wrapText="1"/>
    </xf>
    <xf numFmtId="176" fontId="12" fillId="0" borderId="2" xfId="0" applyNumberFormat="1" applyFont="1" applyBorder="1" applyAlignment="1">
      <alignment/>
    </xf>
    <xf numFmtId="2" fontId="12" fillId="0" borderId="2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0" fontId="26" fillId="0" borderId="2" xfId="0" applyFont="1" applyBorder="1" applyAlignment="1">
      <alignment horizontal="center"/>
    </xf>
    <xf numFmtId="176" fontId="12" fillId="0" borderId="3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952500</xdr:colOff>
      <xdr:row>0</xdr:row>
      <xdr:rowOff>276225</xdr:rowOff>
    </xdr:from>
    <xdr:to>
      <xdr:col>12</xdr:col>
      <xdr:colOff>38100</xdr:colOff>
      <xdr:row>3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9029700" y="276225"/>
          <a:ext cx="2971800" cy="752475"/>
        </a:xfrm>
        <a:prstGeom prst="wedgeEllipseCallout">
          <a:avLst>
            <a:gd name="adj1" fmla="val 132472"/>
            <a:gd name="adj2" fmla="val 1297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判定結果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6"/>
  <sheetViews>
    <sheetView tabSelected="1" zoomScale="75" zoomScaleNormal="75" workbookViewId="0" topLeftCell="A1">
      <selection activeCell="I4" sqref="I4"/>
    </sheetView>
  </sheetViews>
  <sheetFormatPr defaultColWidth="8.796875" defaultRowHeight="15"/>
  <cols>
    <col min="1" max="4" width="11" style="0" customWidth="1"/>
    <col min="5" max="12" width="10.19921875" style="0" customWidth="1"/>
    <col min="13" max="14" width="8.69921875" style="0" customWidth="1"/>
    <col min="15" max="16" width="9.09765625" style="0" customWidth="1"/>
    <col min="17" max="17" width="8.5" style="0" customWidth="1"/>
    <col min="18" max="19" width="8.19921875" style="0" customWidth="1"/>
    <col min="20" max="16384" width="11" style="0" customWidth="1"/>
  </cols>
  <sheetData>
    <row r="1" spans="1:7" ht="30" customHeight="1" thickBot="1">
      <c r="A1" s="1" t="s">
        <v>60</v>
      </c>
      <c r="B1" s="2" t="s">
        <v>61</v>
      </c>
      <c r="G1" s="3" t="s">
        <v>62</v>
      </c>
    </row>
    <row r="2" spans="1:50" ht="1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R2" s="5"/>
      <c r="S2" s="5"/>
      <c r="U2" s="6" t="s">
        <v>7</v>
      </c>
      <c r="V2" s="6" t="s">
        <v>8</v>
      </c>
      <c r="W2" s="6" t="s">
        <v>9</v>
      </c>
      <c r="X2" s="7" t="s">
        <v>10</v>
      </c>
      <c r="Y2" s="8"/>
      <c r="Z2" s="6" t="s">
        <v>11</v>
      </c>
      <c r="AA2" s="6" t="s">
        <v>12</v>
      </c>
      <c r="AB2" s="6" t="s">
        <v>13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s="10" customFormat="1" ht="18" thickBot="1">
      <c r="A3" s="9" t="s">
        <v>11</v>
      </c>
      <c r="B3" s="9">
        <v>34</v>
      </c>
      <c r="C3" s="9">
        <v>3.2</v>
      </c>
      <c r="D3" s="9">
        <v>90</v>
      </c>
      <c r="E3" s="9" t="s">
        <v>14</v>
      </c>
      <c r="F3" s="9">
        <v>20</v>
      </c>
      <c r="G3" s="9">
        <v>2</v>
      </c>
      <c r="H3" s="9" t="s">
        <v>8</v>
      </c>
      <c r="R3" s="11"/>
      <c r="S3" s="11"/>
      <c r="U3" s="12" t="s">
        <v>15</v>
      </c>
      <c r="V3" s="12">
        <v>5</v>
      </c>
      <c r="W3" s="12">
        <v>3</v>
      </c>
      <c r="X3" s="13" t="s">
        <v>16</v>
      </c>
      <c r="Y3" s="14"/>
      <c r="Z3" s="12">
        <v>1000</v>
      </c>
      <c r="AA3" s="12">
        <v>1250</v>
      </c>
      <c r="AB3" s="12">
        <v>1400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s="17" customFormat="1" ht="58.5" customHeight="1" thickBot="1">
      <c r="A4" s="15" t="s">
        <v>17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5" t="s">
        <v>23</v>
      </c>
      <c r="H4" s="15" t="s">
        <v>24</v>
      </c>
      <c r="I4" s="16"/>
      <c r="J4" s="16"/>
      <c r="K4" s="16"/>
      <c r="L4" s="16"/>
      <c r="M4" s="16"/>
      <c r="N4" s="16"/>
      <c r="O4" s="16"/>
      <c r="P4" s="1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33.75">
      <c r="A5" s="18" t="s">
        <v>25</v>
      </c>
      <c r="B5" s="19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20" t="s">
        <v>36</v>
      </c>
      <c r="M5" s="21" t="s">
        <v>37</v>
      </c>
      <c r="N5" s="22" t="s">
        <v>38</v>
      </c>
      <c r="O5" s="23" t="s">
        <v>39</v>
      </c>
      <c r="P5" s="24" t="s">
        <v>40</v>
      </c>
      <c r="Q5" s="21" t="s">
        <v>41</v>
      </c>
      <c r="R5" s="19" t="s">
        <v>42</v>
      </c>
      <c r="S5" s="19" t="s">
        <v>43</v>
      </c>
      <c r="T5" s="25"/>
      <c r="U5" s="26" t="s">
        <v>44</v>
      </c>
      <c r="V5" s="26" t="s">
        <v>45</v>
      </c>
      <c r="W5" s="26" t="s">
        <v>46</v>
      </c>
      <c r="X5" s="26" t="s">
        <v>47</v>
      </c>
      <c r="Y5" s="25"/>
      <c r="Z5" s="27" t="s">
        <v>4</v>
      </c>
      <c r="AA5" s="27" t="s">
        <v>48</v>
      </c>
      <c r="AB5" s="28"/>
      <c r="AC5" s="28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15" thickBot="1">
      <c r="A6" s="29" t="s">
        <v>49</v>
      </c>
      <c r="B6" s="30" t="s">
        <v>50</v>
      </c>
      <c r="C6" s="30"/>
      <c r="D6" s="30"/>
      <c r="E6" s="30" t="s">
        <v>51</v>
      </c>
      <c r="F6" s="30" t="s">
        <v>51</v>
      </c>
      <c r="G6" s="31"/>
      <c r="H6" s="30" t="s">
        <v>49</v>
      </c>
      <c r="I6" s="30" t="s">
        <v>52</v>
      </c>
      <c r="J6" s="30" t="s">
        <v>53</v>
      </c>
      <c r="K6" s="30" t="s">
        <v>54</v>
      </c>
      <c r="L6" s="32" t="s">
        <v>54</v>
      </c>
      <c r="M6" s="30" t="s">
        <v>49</v>
      </c>
      <c r="N6" s="33" t="s">
        <v>55</v>
      </c>
      <c r="O6" s="33" t="s">
        <v>54</v>
      </c>
      <c r="P6" s="34"/>
      <c r="Q6" s="35"/>
      <c r="R6" s="35"/>
      <c r="S6" s="35"/>
      <c r="T6" s="28"/>
      <c r="U6" s="36">
        <v>60</v>
      </c>
      <c r="V6" s="36">
        <v>0.189</v>
      </c>
      <c r="W6" s="36">
        <v>0.103</v>
      </c>
      <c r="X6" s="36">
        <v>0.00307</v>
      </c>
      <c r="Y6" s="28"/>
      <c r="Z6" s="37"/>
      <c r="AA6" s="37" t="s">
        <v>56</v>
      </c>
      <c r="AB6" s="28"/>
      <c r="AC6" s="28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27" s="48" customFormat="1" ht="14.25" thickBot="1">
      <c r="A7" s="38">
        <v>5</v>
      </c>
      <c r="B7" s="39">
        <v>0.0018</v>
      </c>
      <c r="C7" s="40">
        <f aca="true" t="shared" si="0" ref="C7:C70">(1-2.71828281828^(-2*D7*G7*A7/H7))/(2*D7*G7)</f>
        <v>0.08224730557184275</v>
      </c>
      <c r="D7" s="40">
        <f aca="true" t="shared" si="1" ref="D7:D70">(1-SIN(E7*3.141592654/180))/(1+SIN(E7*3.14159254/180))</f>
        <v>0.5887907107312418</v>
      </c>
      <c r="E7" s="39">
        <v>15</v>
      </c>
      <c r="F7" s="39">
        <v>15</v>
      </c>
      <c r="G7" s="41">
        <f aca="true" t="shared" si="2" ref="G7:G70">TAN((F7/180)*3.141592654)</f>
        <v>0.2679491924677609</v>
      </c>
      <c r="H7" s="39">
        <v>60</v>
      </c>
      <c r="I7" s="42">
        <f aca="true" t="shared" si="3" ref="I7:I70">A7*B7</f>
        <v>0.009</v>
      </c>
      <c r="J7" s="42">
        <f aca="true" t="shared" si="4" ref="J7:J70">B7*C7*H7</f>
        <v>0.008882709001759016</v>
      </c>
      <c r="K7" s="42">
        <f aca="true" t="shared" si="5" ref="K7:K70">IF($E$3="矢板",I7,IF(A7&lt;=200,I7,IF(A7&lt;300,MAX(I$27,J7),J7)))</f>
        <v>0.009</v>
      </c>
      <c r="L7" s="43">
        <v>5</v>
      </c>
      <c r="M7" s="44">
        <f aca="true" t="shared" si="6" ref="M7:M70">2*VLOOKUP($D$3,$U$6:$X$9,3)*(K7+L7)*($B$3/20-$C$3/20)^4/(2100000*($C$3/10)^3/12+0.061*VLOOKUP($E$3,$Z$7:$AA$8,2)*($B$3/20-$C$3/20)^3)</f>
        <v>0.0009422691602094688</v>
      </c>
      <c r="N7" s="45">
        <f aca="true" t="shared" si="7" ref="N7:N70">M7/($B$3/10)*100</f>
        <v>0.02771379882969026</v>
      </c>
      <c r="O7" s="46">
        <f aca="true" t="shared" si="8" ref="O7:O70">2*(K7+L7)*(VLOOKUP($D$3,$U$6:$X$9,2)*($B$3/20-$C$3/20)^2*2100000*($C$3/10)^3/12+VLOOKUP($D$3,$U$6:$X$9,4)*VLOOKUP($E$3,$Z$7:$AA$8,2)*($B$3/20-$C$3/20)^5)/(1.5*($C$3/10)^2/6*(2100000*($C$3/10)^3/12+0.061*VLOOKUP($E$3,$Z$7:$AA$8,2)*($B$3/20-$C$3/20)^3))</f>
        <v>145.5775212809396</v>
      </c>
      <c r="P7" s="47" t="str">
        <f aca="true" t="shared" si="9" ref="P7:P70">IF(N7&lt;=HLOOKUP($H$3,V$2:W$3,2),IF(O7&lt;=HLOOKUP($A$3,Z$2:AB$3,2),"Good","NoGood"),"NoGood")</f>
        <v>Good</v>
      </c>
      <c r="Q7" s="42">
        <v>21.7</v>
      </c>
      <c r="R7" s="39">
        <v>15</v>
      </c>
      <c r="S7" s="39">
        <v>60</v>
      </c>
      <c r="U7" s="39">
        <v>90</v>
      </c>
      <c r="V7" s="39">
        <v>0.157</v>
      </c>
      <c r="W7" s="39">
        <v>0.096</v>
      </c>
      <c r="X7" s="39">
        <v>0.00171</v>
      </c>
      <c r="Z7" s="39" t="s">
        <v>57</v>
      </c>
      <c r="AA7" s="39">
        <v>28</v>
      </c>
    </row>
    <row r="8" spans="1:27" s="48" customFormat="1" ht="13.5">
      <c r="A8" s="49">
        <v>10</v>
      </c>
      <c r="B8" s="39">
        <v>0.0018</v>
      </c>
      <c r="C8" s="40">
        <f t="shared" si="0"/>
        <v>0.16236015735622333</v>
      </c>
      <c r="D8" s="40">
        <f t="shared" si="1"/>
        <v>0.5887907107312418</v>
      </c>
      <c r="E8" s="39">
        <v>15</v>
      </c>
      <c r="F8" s="39">
        <v>15</v>
      </c>
      <c r="G8" s="41">
        <f t="shared" si="2"/>
        <v>0.2679491924677609</v>
      </c>
      <c r="H8" s="39">
        <f aca="true" t="shared" si="10" ref="H8:H71">VLOOKUP($B$3,$Q$7:$S$47,3)</f>
        <v>60</v>
      </c>
      <c r="I8" s="42">
        <f t="shared" si="3"/>
        <v>0.018</v>
      </c>
      <c r="J8" s="42">
        <f t="shared" si="4"/>
        <v>0.017534896994472117</v>
      </c>
      <c r="K8" s="42">
        <f t="shared" si="5"/>
        <v>0.018</v>
      </c>
      <c r="L8" s="42">
        <f aca="true" t="shared" si="11" ref="L8:L71">2*$G$3*$F$3*0.4*1000*(1+IF(A8&lt;150,0.5,IF(A8&lt;650,0.65-0.001*A8,0)))/(($G$3*175+($G$3-1)*100+50+2*A8*TAN(45*3.141592654/180))*(20+2*A8*TAN(45*3.141592654/180)))</f>
        <v>2.3076923074374456</v>
      </c>
      <c r="M8" s="44">
        <f t="shared" si="6"/>
        <v>0.0004374981308514081</v>
      </c>
      <c r="N8" s="44">
        <f t="shared" si="7"/>
        <v>0.012867592083864943</v>
      </c>
      <c r="O8" s="50">
        <f t="shared" si="8"/>
        <v>67.59203860628712</v>
      </c>
      <c r="P8" s="51" t="str">
        <f t="shared" si="9"/>
        <v>Good</v>
      </c>
      <c r="Q8" s="42">
        <v>34</v>
      </c>
      <c r="R8" s="39">
        <v>25</v>
      </c>
      <c r="S8" s="39">
        <v>60</v>
      </c>
      <c r="U8" s="39">
        <v>120</v>
      </c>
      <c r="V8" s="39">
        <v>0.138</v>
      </c>
      <c r="W8" s="39">
        <v>0.089</v>
      </c>
      <c r="X8" s="39">
        <v>0.00107</v>
      </c>
      <c r="Z8" s="39" t="s">
        <v>58</v>
      </c>
      <c r="AA8" s="39">
        <v>14</v>
      </c>
    </row>
    <row r="9" spans="1:24" s="48" customFormat="1" ht="13.5">
      <c r="A9" s="49">
        <v>20</v>
      </c>
      <c r="B9" s="39">
        <v>0.0018</v>
      </c>
      <c r="C9" s="40">
        <f t="shared" si="0"/>
        <v>0.31640263247503614</v>
      </c>
      <c r="D9" s="40">
        <f t="shared" si="1"/>
        <v>0.5887907107312418</v>
      </c>
      <c r="E9" s="39">
        <v>15</v>
      </c>
      <c r="F9" s="39">
        <v>15</v>
      </c>
      <c r="G9" s="41">
        <f t="shared" si="2"/>
        <v>0.2679491924677609</v>
      </c>
      <c r="H9" s="39">
        <f t="shared" si="10"/>
        <v>60</v>
      </c>
      <c r="I9" s="42">
        <f t="shared" si="3"/>
        <v>0.036</v>
      </c>
      <c r="J9" s="42">
        <f t="shared" si="4"/>
        <v>0.034171484307303907</v>
      </c>
      <c r="K9" s="42">
        <f t="shared" si="5"/>
        <v>0.036</v>
      </c>
      <c r="L9" s="42">
        <f t="shared" si="11"/>
        <v>1.4814814812564023</v>
      </c>
      <c r="M9" s="44">
        <f t="shared" si="6"/>
        <v>0.0002854613697298644</v>
      </c>
      <c r="N9" s="44">
        <f t="shared" si="7"/>
        <v>0.00839592263911366</v>
      </c>
      <c r="O9" s="50">
        <f t="shared" si="8"/>
        <v>44.10285339010493</v>
      </c>
      <c r="P9" s="51" t="str">
        <f t="shared" si="9"/>
        <v>Good</v>
      </c>
      <c r="Q9" s="42">
        <v>42.7</v>
      </c>
      <c r="R9" s="39">
        <v>32</v>
      </c>
      <c r="S9" s="39">
        <v>60</v>
      </c>
      <c r="U9" s="39">
        <v>150</v>
      </c>
      <c r="V9" s="39">
        <v>0.128</v>
      </c>
      <c r="W9" s="39">
        <v>0.085</v>
      </c>
      <c r="X9" s="39">
        <v>0.00082</v>
      </c>
    </row>
    <row r="10" spans="1:19" s="48" customFormat="1" ht="13.5">
      <c r="A10" s="49">
        <v>30</v>
      </c>
      <c r="B10" s="39">
        <v>0.0018</v>
      </c>
      <c r="C10" s="40">
        <f t="shared" si="0"/>
        <v>0.4625535387510625</v>
      </c>
      <c r="D10" s="40">
        <f t="shared" si="1"/>
        <v>0.5887907107312418</v>
      </c>
      <c r="E10" s="39">
        <v>15</v>
      </c>
      <c r="F10" s="39">
        <v>15</v>
      </c>
      <c r="G10" s="41">
        <f t="shared" si="2"/>
        <v>0.2679491924677609</v>
      </c>
      <c r="H10" s="39">
        <f t="shared" si="10"/>
        <v>60</v>
      </c>
      <c r="I10" s="42">
        <f t="shared" si="3"/>
        <v>0.054</v>
      </c>
      <c r="J10" s="42">
        <f t="shared" si="4"/>
        <v>0.04995578218511475</v>
      </c>
      <c r="K10" s="42">
        <f t="shared" si="5"/>
        <v>0.054</v>
      </c>
      <c r="L10" s="42">
        <f t="shared" si="11"/>
        <v>1.071428571240211</v>
      </c>
      <c r="M10" s="44">
        <f t="shared" si="6"/>
        <v>0.0002117102484923649</v>
      </c>
      <c r="N10" s="44">
        <f t="shared" si="7"/>
        <v>0.006226772014481321</v>
      </c>
      <c r="O10" s="50">
        <f t="shared" si="8"/>
        <v>32.7085449750248</v>
      </c>
      <c r="P10" s="51" t="str">
        <f t="shared" si="9"/>
        <v>Good</v>
      </c>
      <c r="Q10" s="42">
        <v>48.6</v>
      </c>
      <c r="R10" s="39">
        <v>40</v>
      </c>
      <c r="S10" s="39">
        <v>60</v>
      </c>
    </row>
    <row r="11" spans="1:19" s="48" customFormat="1" ht="13.5">
      <c r="A11" s="49">
        <v>40</v>
      </c>
      <c r="B11" s="39">
        <v>0.0018</v>
      </c>
      <c r="C11" s="40">
        <f t="shared" si="0"/>
        <v>0.6012171598648411</v>
      </c>
      <c r="D11" s="40">
        <f t="shared" si="1"/>
        <v>0.5887907107312418</v>
      </c>
      <c r="E11" s="39">
        <v>15</v>
      </c>
      <c r="F11" s="39">
        <v>15</v>
      </c>
      <c r="G11" s="41">
        <f t="shared" si="2"/>
        <v>0.2679491924677609</v>
      </c>
      <c r="H11" s="39">
        <f t="shared" si="10"/>
        <v>60</v>
      </c>
      <c r="I11" s="42">
        <f t="shared" si="3"/>
        <v>0.072</v>
      </c>
      <c r="J11" s="42">
        <f t="shared" si="4"/>
        <v>0.06493145326540284</v>
      </c>
      <c r="K11" s="42">
        <f t="shared" si="5"/>
        <v>0.072</v>
      </c>
      <c r="L11" s="42">
        <f t="shared" si="11"/>
        <v>0.8275862067373465</v>
      </c>
      <c r="M11" s="44">
        <f t="shared" si="6"/>
        <v>0.00016922586136123397</v>
      </c>
      <c r="N11" s="44">
        <f t="shared" si="7"/>
        <v>0.004977231216506881</v>
      </c>
      <c r="O11" s="50">
        <f t="shared" si="8"/>
        <v>26.144845309512032</v>
      </c>
      <c r="P11" s="51" t="str">
        <f t="shared" si="9"/>
        <v>Good</v>
      </c>
      <c r="Q11" s="39">
        <v>60.5</v>
      </c>
      <c r="R11" s="39">
        <v>50</v>
      </c>
      <c r="S11" s="39">
        <v>60</v>
      </c>
    </row>
    <row r="12" spans="1:19" s="48" customFormat="1" ht="13.5">
      <c r="A12" s="49">
        <v>50</v>
      </c>
      <c r="B12" s="39">
        <v>0.0018</v>
      </c>
      <c r="C12" s="40">
        <f t="shared" si="0"/>
        <v>0.7327770681152325</v>
      </c>
      <c r="D12" s="40">
        <f t="shared" si="1"/>
        <v>0.5887907107312418</v>
      </c>
      <c r="E12" s="39">
        <v>15</v>
      </c>
      <c r="F12" s="39">
        <v>15</v>
      </c>
      <c r="G12" s="41">
        <f t="shared" si="2"/>
        <v>0.2679491924677609</v>
      </c>
      <c r="H12" s="39">
        <f t="shared" si="10"/>
        <v>60</v>
      </c>
      <c r="I12" s="42">
        <f t="shared" si="3"/>
        <v>0.09</v>
      </c>
      <c r="J12" s="42">
        <f t="shared" si="4"/>
        <v>0.0791399233564451</v>
      </c>
      <c r="K12" s="42">
        <f t="shared" si="5"/>
        <v>0.09</v>
      </c>
      <c r="L12" s="42">
        <f t="shared" si="11"/>
        <v>0.6666666665299309</v>
      </c>
      <c r="M12" s="44">
        <f t="shared" si="6"/>
        <v>0.00014234051995002119</v>
      </c>
      <c r="N12" s="44">
        <f t="shared" si="7"/>
        <v>0.004186485880882976</v>
      </c>
      <c r="O12" s="50">
        <f t="shared" si="8"/>
        <v>21.991147484395814</v>
      </c>
      <c r="P12" s="51" t="str">
        <f t="shared" si="9"/>
        <v>Good</v>
      </c>
      <c r="Q12" s="39">
        <v>76.3</v>
      </c>
      <c r="R12" s="39">
        <v>65</v>
      </c>
      <c r="S12" s="39">
        <v>60</v>
      </c>
    </row>
    <row r="13" spans="1:19" s="48" customFormat="1" ht="13.5">
      <c r="A13" s="49">
        <v>60</v>
      </c>
      <c r="B13" s="39">
        <v>0.0018</v>
      </c>
      <c r="C13" s="40">
        <f t="shared" si="0"/>
        <v>0.8575971854598494</v>
      </c>
      <c r="D13" s="40">
        <f t="shared" si="1"/>
        <v>0.5887907107312418</v>
      </c>
      <c r="E13" s="39">
        <v>15</v>
      </c>
      <c r="F13" s="39">
        <v>15</v>
      </c>
      <c r="G13" s="41">
        <f t="shared" si="2"/>
        <v>0.2679491924677609</v>
      </c>
      <c r="H13" s="39">
        <f t="shared" si="10"/>
        <v>60</v>
      </c>
      <c r="I13" s="42">
        <f t="shared" si="3"/>
        <v>0.108</v>
      </c>
      <c r="J13" s="42">
        <f t="shared" si="4"/>
        <v>0.09262049602966374</v>
      </c>
      <c r="K13" s="42">
        <f t="shared" si="5"/>
        <v>0.108</v>
      </c>
      <c r="L13" s="42">
        <f t="shared" si="11"/>
        <v>0.5529953915858985</v>
      </c>
      <c r="M13" s="44">
        <f t="shared" si="6"/>
        <v>0.00012434329657256407</v>
      </c>
      <c r="N13" s="44">
        <f t="shared" si="7"/>
        <v>0.003657155781546002</v>
      </c>
      <c r="O13" s="50">
        <f t="shared" si="8"/>
        <v>19.210634994050537</v>
      </c>
      <c r="P13" s="51" t="str">
        <f t="shared" si="9"/>
        <v>Good</v>
      </c>
      <c r="Q13" s="52">
        <v>89.1</v>
      </c>
      <c r="R13" s="39">
        <v>80</v>
      </c>
      <c r="S13" s="39">
        <v>60</v>
      </c>
    </row>
    <row r="14" spans="1:19" s="48" customFormat="1" ht="13.5">
      <c r="A14" s="49">
        <v>70</v>
      </c>
      <c r="B14" s="39">
        <v>0.0018</v>
      </c>
      <c r="C14" s="40">
        <f t="shared" si="0"/>
        <v>0.976022790198576</v>
      </c>
      <c r="D14" s="40">
        <f t="shared" si="1"/>
        <v>0.5887907107312418</v>
      </c>
      <c r="E14" s="39">
        <v>15</v>
      </c>
      <c r="F14" s="39">
        <v>15</v>
      </c>
      <c r="G14" s="41">
        <f t="shared" si="2"/>
        <v>0.2679491924677609</v>
      </c>
      <c r="H14" s="39">
        <f t="shared" si="10"/>
        <v>60</v>
      </c>
      <c r="I14" s="42">
        <f t="shared" si="3"/>
        <v>0.126</v>
      </c>
      <c r="J14" s="42">
        <f t="shared" si="4"/>
        <v>0.1054104613414462</v>
      </c>
      <c r="K14" s="42">
        <f t="shared" si="5"/>
        <v>0.126</v>
      </c>
      <c r="L14" s="42">
        <f t="shared" si="11"/>
        <v>0.46874999989484445</v>
      </c>
      <c r="M14" s="44">
        <f t="shared" si="6"/>
        <v>0.00011188152983339921</v>
      </c>
      <c r="N14" s="44">
        <f t="shared" si="7"/>
        <v>0.0032906332303940943</v>
      </c>
      <c r="O14" s="50">
        <f t="shared" si="8"/>
        <v>17.285332554707633</v>
      </c>
      <c r="P14" s="51" t="str">
        <f t="shared" si="9"/>
        <v>Good</v>
      </c>
      <c r="Q14" s="52">
        <v>114.3</v>
      </c>
      <c r="R14" s="39">
        <v>100</v>
      </c>
      <c r="S14" s="39">
        <v>60</v>
      </c>
    </row>
    <row r="15" spans="1:19" s="48" customFormat="1" ht="13.5">
      <c r="A15" s="49">
        <v>80</v>
      </c>
      <c r="B15" s="39">
        <v>0.0018</v>
      </c>
      <c r="C15" s="40">
        <f t="shared" si="0"/>
        <v>1.088381472084865</v>
      </c>
      <c r="D15" s="40">
        <f t="shared" si="1"/>
        <v>0.5887907107312418</v>
      </c>
      <c r="E15" s="39">
        <v>15</v>
      </c>
      <c r="F15" s="39">
        <v>15</v>
      </c>
      <c r="G15" s="41">
        <f t="shared" si="2"/>
        <v>0.2679491924677609</v>
      </c>
      <c r="H15" s="39">
        <f t="shared" si="10"/>
        <v>60</v>
      </c>
      <c r="I15" s="42">
        <f t="shared" si="3"/>
        <v>0.144</v>
      </c>
      <c r="J15" s="42">
        <f t="shared" si="4"/>
        <v>0.11754519898516541</v>
      </c>
      <c r="K15" s="42">
        <f t="shared" si="5"/>
        <v>0.144</v>
      </c>
      <c r="L15" s="42">
        <f t="shared" si="11"/>
        <v>0.40404040394665197</v>
      </c>
      <c r="M15" s="44">
        <f t="shared" si="6"/>
        <v>0.00010309474369887597</v>
      </c>
      <c r="N15" s="44">
        <f t="shared" si="7"/>
        <v>0.0030321983440845875</v>
      </c>
      <c r="O15" s="50">
        <f t="shared" si="8"/>
        <v>15.927802668867729</v>
      </c>
      <c r="P15" s="51" t="str">
        <f t="shared" si="9"/>
        <v>Good</v>
      </c>
      <c r="Q15" s="52">
        <v>139.8</v>
      </c>
      <c r="R15" s="39">
        <v>125</v>
      </c>
      <c r="S15" s="39">
        <v>60</v>
      </c>
    </row>
    <row r="16" spans="1:19" s="48" customFormat="1" ht="13.5">
      <c r="A16" s="49">
        <v>90</v>
      </c>
      <c r="B16" s="39">
        <v>0.0018</v>
      </c>
      <c r="C16" s="40">
        <f t="shared" si="0"/>
        <v>1.1949840385068544</v>
      </c>
      <c r="D16" s="40">
        <f t="shared" si="1"/>
        <v>0.5887907107312418</v>
      </c>
      <c r="E16" s="39">
        <v>15</v>
      </c>
      <c r="F16" s="39">
        <v>15</v>
      </c>
      <c r="G16" s="41">
        <f t="shared" si="2"/>
        <v>0.2679491924677609</v>
      </c>
      <c r="H16" s="39">
        <f t="shared" si="10"/>
        <v>60</v>
      </c>
      <c r="I16" s="42">
        <f t="shared" si="3"/>
        <v>0.162</v>
      </c>
      <c r="J16" s="42">
        <f t="shared" si="4"/>
        <v>0.12905827615874027</v>
      </c>
      <c r="K16" s="42">
        <f t="shared" si="5"/>
        <v>0.162</v>
      </c>
      <c r="L16" s="42">
        <f t="shared" si="11"/>
        <v>0.35294117638627576</v>
      </c>
      <c r="M16" s="44">
        <f t="shared" si="6"/>
        <v>9.686827507102655E-05</v>
      </c>
      <c r="N16" s="44">
        <f t="shared" si="7"/>
        <v>0.0028490669138537222</v>
      </c>
      <c r="O16" s="50">
        <f t="shared" si="8"/>
        <v>14.965833512438637</v>
      </c>
      <c r="P16" s="51" t="str">
        <f t="shared" si="9"/>
        <v>Good</v>
      </c>
      <c r="Q16" s="52">
        <v>165.2</v>
      </c>
      <c r="R16" s="39">
        <v>150</v>
      </c>
      <c r="S16" s="39">
        <v>60</v>
      </c>
    </row>
    <row r="17" spans="1:19" s="48" customFormat="1" ht="13.5">
      <c r="A17" s="49">
        <v>100</v>
      </c>
      <c r="B17" s="39">
        <v>0.0018</v>
      </c>
      <c r="C17" s="40">
        <f t="shared" si="0"/>
        <v>1.2961253742449812</v>
      </c>
      <c r="D17" s="40">
        <f t="shared" si="1"/>
        <v>0.5887907107312418</v>
      </c>
      <c r="E17" s="39">
        <v>15</v>
      </c>
      <c r="F17" s="39">
        <v>15</v>
      </c>
      <c r="G17" s="41">
        <f t="shared" si="2"/>
        <v>0.2679491924677609</v>
      </c>
      <c r="H17" s="39">
        <f t="shared" si="10"/>
        <v>60</v>
      </c>
      <c r="I17" s="42">
        <f t="shared" si="3"/>
        <v>0.18</v>
      </c>
      <c r="J17" s="42">
        <f t="shared" si="4"/>
        <v>0.13998154041845798</v>
      </c>
      <c r="K17" s="42">
        <f t="shared" si="5"/>
        <v>0.18</v>
      </c>
      <c r="L17" s="42">
        <f t="shared" si="11"/>
        <v>0.3116883116119297</v>
      </c>
      <c r="M17" s="44">
        <f t="shared" si="6"/>
        <v>9.249405719053395E-05</v>
      </c>
      <c r="N17" s="44">
        <f t="shared" si="7"/>
        <v>0.0027204134467804105</v>
      </c>
      <c r="O17" s="50">
        <f t="shared" si="8"/>
        <v>14.290031073522648</v>
      </c>
      <c r="P17" s="51" t="str">
        <f t="shared" si="9"/>
        <v>Good</v>
      </c>
      <c r="Q17" s="52">
        <v>216.2</v>
      </c>
      <c r="R17" s="39">
        <v>200</v>
      </c>
      <c r="S17" s="39">
        <v>70</v>
      </c>
    </row>
    <row r="18" spans="1:19" s="48" customFormat="1" ht="13.5">
      <c r="A18" s="49">
        <v>110</v>
      </c>
      <c r="B18" s="39">
        <v>0.0018</v>
      </c>
      <c r="C18" s="40">
        <f t="shared" si="0"/>
        <v>1.3920852571843705</v>
      </c>
      <c r="D18" s="40">
        <f t="shared" si="1"/>
        <v>0.5887907107312418</v>
      </c>
      <c r="E18" s="39">
        <v>15</v>
      </c>
      <c r="F18" s="39">
        <v>15</v>
      </c>
      <c r="G18" s="41">
        <f t="shared" si="2"/>
        <v>0.2679491924677609</v>
      </c>
      <c r="H18" s="39">
        <f t="shared" si="10"/>
        <v>60</v>
      </c>
      <c r="I18" s="42">
        <f t="shared" si="3"/>
        <v>0.19799999999999998</v>
      </c>
      <c r="J18" s="42">
        <f t="shared" si="4"/>
        <v>0.150345207775912</v>
      </c>
      <c r="K18" s="42">
        <f t="shared" si="5"/>
        <v>0.19799999999999998</v>
      </c>
      <c r="L18" s="42">
        <f t="shared" si="11"/>
        <v>0.2777777777081439</v>
      </c>
      <c r="M18" s="44">
        <f t="shared" si="6"/>
        <v>8.950104353111999E-05</v>
      </c>
      <c r="N18" s="44">
        <f t="shared" si="7"/>
        <v>0.002632383633268235</v>
      </c>
      <c r="O18" s="50">
        <f t="shared" si="8"/>
        <v>13.827620195509175</v>
      </c>
      <c r="P18" s="51" t="str">
        <f t="shared" si="9"/>
        <v>Good</v>
      </c>
      <c r="Q18" s="52">
        <v>267.4</v>
      </c>
      <c r="R18" s="39">
        <v>250</v>
      </c>
      <c r="S18" s="39">
        <v>70</v>
      </c>
    </row>
    <row r="19" spans="1:50" ht="14.25">
      <c r="A19" s="53">
        <v>120</v>
      </c>
      <c r="B19" s="36">
        <v>0.0018</v>
      </c>
      <c r="C19" s="54">
        <f t="shared" si="0"/>
        <v>1.4831291322384152</v>
      </c>
      <c r="D19" s="54">
        <f t="shared" si="1"/>
        <v>0.5887907107312418</v>
      </c>
      <c r="E19" s="36">
        <v>15</v>
      </c>
      <c r="F19" s="36">
        <v>15</v>
      </c>
      <c r="G19" s="55">
        <f t="shared" si="2"/>
        <v>0.2679491924677609</v>
      </c>
      <c r="H19" s="36">
        <f t="shared" si="10"/>
        <v>60</v>
      </c>
      <c r="I19" s="56">
        <f t="shared" si="3"/>
        <v>0.216</v>
      </c>
      <c r="J19" s="56">
        <f t="shared" si="4"/>
        <v>0.16017794628174886</v>
      </c>
      <c r="K19" s="56">
        <f t="shared" si="5"/>
        <v>0.216</v>
      </c>
      <c r="L19" s="56">
        <f t="shared" si="11"/>
        <v>0.24948024941642089</v>
      </c>
      <c r="M19" s="57">
        <f t="shared" si="6"/>
        <v>8.756392168331101E-05</v>
      </c>
      <c r="N19" s="57">
        <f t="shared" si="7"/>
        <v>0.002575409461273853</v>
      </c>
      <c r="O19" s="58">
        <f t="shared" si="8"/>
        <v>13.528341168951103</v>
      </c>
      <c r="P19" s="59" t="str">
        <f t="shared" si="9"/>
        <v>Good</v>
      </c>
      <c r="Q19" s="60">
        <v>318.5</v>
      </c>
      <c r="R19" s="36">
        <v>300</v>
      </c>
      <c r="S19" s="36">
        <v>70</v>
      </c>
      <c r="T19" s="28"/>
      <c r="U19" s="5"/>
      <c r="V19" s="5"/>
      <c r="W19" s="5"/>
      <c r="X19" s="28"/>
      <c r="Y19" s="28"/>
      <c r="Z19" s="28"/>
      <c r="AA19" s="28"/>
      <c r="AB19" s="28"/>
      <c r="AC19" s="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4.25">
      <c r="A20" s="53">
        <v>130</v>
      </c>
      <c r="B20" s="36">
        <v>0.0018</v>
      </c>
      <c r="C20" s="54">
        <f t="shared" si="0"/>
        <v>1.5695088456243953</v>
      </c>
      <c r="D20" s="54">
        <f t="shared" si="1"/>
        <v>0.5887907107312418</v>
      </c>
      <c r="E20" s="36">
        <v>15</v>
      </c>
      <c r="F20" s="36">
        <v>15</v>
      </c>
      <c r="G20" s="55">
        <f t="shared" si="2"/>
        <v>0.2679491924677609</v>
      </c>
      <c r="H20" s="36">
        <f t="shared" si="10"/>
        <v>60</v>
      </c>
      <c r="I20" s="56">
        <f t="shared" si="3"/>
        <v>0.23399999999999999</v>
      </c>
      <c r="J20" s="56">
        <f t="shared" si="4"/>
        <v>0.1695069553274347</v>
      </c>
      <c r="K20" s="56">
        <f t="shared" si="5"/>
        <v>0.23399999999999999</v>
      </c>
      <c r="L20" s="56">
        <f t="shared" si="11"/>
        <v>0.2255639097156496</v>
      </c>
      <c r="M20" s="57">
        <f t="shared" si="6"/>
        <v>8.64509681114684E-05</v>
      </c>
      <c r="N20" s="57">
        <f t="shared" si="7"/>
        <v>0.0025426755326902473</v>
      </c>
      <c r="O20" s="58">
        <f t="shared" si="8"/>
        <v>13.3563934610864</v>
      </c>
      <c r="P20" s="59" t="str">
        <f t="shared" si="9"/>
        <v>Good</v>
      </c>
      <c r="Q20" s="60">
        <v>355.6</v>
      </c>
      <c r="R20" s="36">
        <v>350</v>
      </c>
      <c r="S20" s="36">
        <v>70</v>
      </c>
      <c r="T20" s="28"/>
      <c r="U20" s="5"/>
      <c r="V20" s="5"/>
      <c r="W20" s="5"/>
      <c r="X20" s="28"/>
      <c r="Y20" s="28"/>
      <c r="Z20" s="28"/>
      <c r="AA20" s="28"/>
      <c r="AB20" s="28"/>
      <c r="AC20" s="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ht="14.25">
      <c r="A21" s="53">
        <v>140</v>
      </c>
      <c r="B21" s="36">
        <v>0.0018</v>
      </c>
      <c r="C21" s="54">
        <f t="shared" si="0"/>
        <v>1.651463341522277</v>
      </c>
      <c r="D21" s="54">
        <f t="shared" si="1"/>
        <v>0.5887907107312418</v>
      </c>
      <c r="E21" s="36">
        <v>15</v>
      </c>
      <c r="F21" s="36">
        <v>15</v>
      </c>
      <c r="G21" s="55">
        <f t="shared" si="2"/>
        <v>0.2679491924677609</v>
      </c>
      <c r="H21" s="36">
        <f t="shared" si="10"/>
        <v>60</v>
      </c>
      <c r="I21" s="56">
        <f t="shared" si="3"/>
        <v>0.252</v>
      </c>
      <c r="J21" s="56">
        <f t="shared" si="4"/>
        <v>0.1783580408844059</v>
      </c>
      <c r="K21" s="56">
        <f t="shared" si="5"/>
        <v>0.252</v>
      </c>
      <c r="L21" s="56">
        <f t="shared" si="11"/>
        <v>0.20512820507383453</v>
      </c>
      <c r="M21" s="57">
        <f t="shared" si="6"/>
        <v>8.599277498562265E-05</v>
      </c>
      <c r="N21" s="57">
        <f t="shared" si="7"/>
        <v>0.002529199264283019</v>
      </c>
      <c r="O21" s="58">
        <f t="shared" si="8"/>
        <v>13.285604113047288</v>
      </c>
      <c r="P21" s="59" t="str">
        <f t="shared" si="9"/>
        <v>Good</v>
      </c>
      <c r="Q21" s="60">
        <v>406.4</v>
      </c>
      <c r="R21" s="36">
        <v>400</v>
      </c>
      <c r="S21" s="61">
        <v>80</v>
      </c>
      <c r="T21" s="28"/>
      <c r="U21" s="5"/>
      <c r="V21" s="5"/>
      <c r="W21" s="5"/>
      <c r="X21" s="28"/>
      <c r="Y21" s="28"/>
      <c r="Z21" s="28"/>
      <c r="AA21" s="28"/>
      <c r="AB21" s="28"/>
      <c r="AC21" s="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ht="14.25">
      <c r="A22" s="53">
        <v>150</v>
      </c>
      <c r="B22" s="36">
        <v>0.0018</v>
      </c>
      <c r="C22" s="54">
        <f t="shared" si="0"/>
        <v>1.729219323043814</v>
      </c>
      <c r="D22" s="54">
        <f t="shared" si="1"/>
        <v>0.5887907107312418</v>
      </c>
      <c r="E22" s="36">
        <v>15</v>
      </c>
      <c r="F22" s="36">
        <v>15</v>
      </c>
      <c r="G22" s="55">
        <f t="shared" si="2"/>
        <v>0.2679491924677609</v>
      </c>
      <c r="H22" s="36">
        <f t="shared" si="10"/>
        <v>60</v>
      </c>
      <c r="I22" s="56">
        <f t="shared" si="3"/>
        <v>0.27</v>
      </c>
      <c r="J22" s="56">
        <f t="shared" si="4"/>
        <v>0.1867556868887319</v>
      </c>
      <c r="K22" s="56">
        <f t="shared" si="5"/>
        <v>0.27</v>
      </c>
      <c r="L22" s="56">
        <f t="shared" si="11"/>
        <v>0.1874999999495253</v>
      </c>
      <c r="M22" s="57">
        <f t="shared" si="6"/>
        <v>8.606271526218229E-05</v>
      </c>
      <c r="N22" s="57">
        <f t="shared" si="7"/>
        <v>0.0025312563312406555</v>
      </c>
      <c r="O22" s="58">
        <f t="shared" si="8"/>
        <v>13.296409658351344</v>
      </c>
      <c r="P22" s="59" t="str">
        <f t="shared" si="9"/>
        <v>Good</v>
      </c>
      <c r="Q22" s="60">
        <v>457.2</v>
      </c>
      <c r="R22" s="36">
        <v>450</v>
      </c>
      <c r="S22" s="36">
        <v>90</v>
      </c>
      <c r="T22" s="28"/>
      <c r="U22" s="5"/>
      <c r="V22" s="5"/>
      <c r="W22" s="5"/>
      <c r="X22" s="28"/>
      <c r="Y22" s="28"/>
      <c r="Z22" s="28"/>
      <c r="AA22" s="28"/>
      <c r="AB22" s="28"/>
      <c r="AC22" s="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ht="14.25">
      <c r="A23" s="53">
        <v>160</v>
      </c>
      <c r="B23" s="36">
        <v>0.0018</v>
      </c>
      <c r="C23" s="54">
        <f t="shared" si="0"/>
        <v>1.8029918793403121</v>
      </c>
      <c r="D23" s="54">
        <f t="shared" si="1"/>
        <v>0.5887907107312418</v>
      </c>
      <c r="E23" s="36">
        <v>15</v>
      </c>
      <c r="F23" s="36">
        <v>15</v>
      </c>
      <c r="G23" s="55">
        <f t="shared" si="2"/>
        <v>0.2679491924677609</v>
      </c>
      <c r="H23" s="36">
        <f t="shared" si="10"/>
        <v>60</v>
      </c>
      <c r="I23" s="56">
        <f t="shared" si="3"/>
        <v>0.288</v>
      </c>
      <c r="J23" s="56">
        <f t="shared" si="4"/>
        <v>0.1947231229687537</v>
      </c>
      <c r="K23" s="56">
        <f t="shared" si="5"/>
        <v>0.288</v>
      </c>
      <c r="L23" s="56">
        <f t="shared" si="11"/>
        <v>0.17101865131628263</v>
      </c>
      <c r="M23" s="57">
        <f t="shared" si="6"/>
        <v>8.634839670518597E-05</v>
      </c>
      <c r="N23" s="57">
        <f t="shared" si="7"/>
        <v>0.002539658726623117</v>
      </c>
      <c r="O23" s="58">
        <f t="shared" si="8"/>
        <v>13.34054651234664</v>
      </c>
      <c r="P23" s="59" t="str">
        <f t="shared" si="9"/>
        <v>Good</v>
      </c>
      <c r="Q23" s="60">
        <v>508</v>
      </c>
      <c r="R23" s="36">
        <v>500</v>
      </c>
      <c r="S23" s="36">
        <v>100</v>
      </c>
      <c r="T23" s="28"/>
      <c r="U23" s="5"/>
      <c r="V23" s="5"/>
      <c r="W23" s="5"/>
      <c r="X23" s="28"/>
      <c r="Y23" s="28"/>
      <c r="Z23" s="28"/>
      <c r="AA23" s="28"/>
      <c r="AB23" s="28"/>
      <c r="AC23" s="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ht="14.25">
      <c r="A24" s="53">
        <v>170</v>
      </c>
      <c r="B24" s="36">
        <v>0.0018</v>
      </c>
      <c r="C24" s="54">
        <f t="shared" si="0"/>
        <v>1.8729850805837758</v>
      </c>
      <c r="D24" s="54">
        <f t="shared" si="1"/>
        <v>0.5887907107312418</v>
      </c>
      <c r="E24" s="36">
        <v>15</v>
      </c>
      <c r="F24" s="36">
        <v>15</v>
      </c>
      <c r="G24" s="55">
        <f t="shared" si="2"/>
        <v>0.2679491924677609</v>
      </c>
      <c r="H24" s="36">
        <f t="shared" si="10"/>
        <v>60</v>
      </c>
      <c r="I24" s="56">
        <f t="shared" si="3"/>
        <v>0.306</v>
      </c>
      <c r="J24" s="56">
        <f t="shared" si="4"/>
        <v>0.2022823887030478</v>
      </c>
      <c r="K24" s="56">
        <f t="shared" si="5"/>
        <v>0.306</v>
      </c>
      <c r="L24" s="56">
        <f t="shared" si="11"/>
        <v>0.1566137565704174</v>
      </c>
      <c r="M24" s="57">
        <f t="shared" si="6"/>
        <v>8.702469073766315E-05</v>
      </c>
      <c r="N24" s="57">
        <f t="shared" si="7"/>
        <v>0.002559549727578328</v>
      </c>
      <c r="O24" s="58">
        <f t="shared" si="8"/>
        <v>13.445031741262794</v>
      </c>
      <c r="P24" s="59" t="str">
        <f t="shared" si="9"/>
        <v>Good</v>
      </c>
      <c r="Q24" s="60">
        <v>609.6</v>
      </c>
      <c r="R24" s="36">
        <v>600</v>
      </c>
      <c r="S24" s="36">
        <v>100</v>
      </c>
      <c r="T24" s="28"/>
      <c r="U24" s="5"/>
      <c r="V24" s="5"/>
      <c r="W24" s="5"/>
      <c r="X24" s="28"/>
      <c r="Y24" s="28"/>
      <c r="Z24" s="28"/>
      <c r="AA24" s="28"/>
      <c r="AB24" s="28"/>
      <c r="AC24" s="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ht="14.25">
      <c r="A25" s="53">
        <v>180</v>
      </c>
      <c r="B25" s="36">
        <v>0.0018</v>
      </c>
      <c r="C25" s="54">
        <f t="shared" si="0"/>
        <v>1.9393925424672755</v>
      </c>
      <c r="D25" s="54">
        <f t="shared" si="1"/>
        <v>0.5887907107312418</v>
      </c>
      <c r="E25" s="36">
        <v>15</v>
      </c>
      <c r="F25" s="36">
        <v>15</v>
      </c>
      <c r="G25" s="55">
        <f t="shared" si="2"/>
        <v>0.2679491924677609</v>
      </c>
      <c r="H25" s="36">
        <f t="shared" si="10"/>
        <v>60</v>
      </c>
      <c r="I25" s="56">
        <f t="shared" si="3"/>
        <v>0.324</v>
      </c>
      <c r="J25" s="56">
        <f t="shared" si="4"/>
        <v>0.20945439458646575</v>
      </c>
      <c r="K25" s="56">
        <f t="shared" si="5"/>
        <v>0.324</v>
      </c>
      <c r="L25" s="56">
        <f t="shared" si="11"/>
        <v>0.14394124842968478</v>
      </c>
      <c r="M25" s="57">
        <f t="shared" si="6"/>
        <v>8.802687306552393E-05</v>
      </c>
      <c r="N25" s="57">
        <f t="shared" si="7"/>
        <v>0.002589025678397763</v>
      </c>
      <c r="O25" s="58">
        <f t="shared" si="8"/>
        <v>13.599865652126546</v>
      </c>
      <c r="P25" s="59" t="str">
        <f t="shared" si="9"/>
        <v>Good</v>
      </c>
      <c r="Q25" s="60">
        <v>711.2</v>
      </c>
      <c r="R25" s="36">
        <v>700</v>
      </c>
      <c r="S25" s="36">
        <v>130</v>
      </c>
      <c r="T25" s="28"/>
      <c r="U25" s="5"/>
      <c r="V25" s="5"/>
      <c r="W25" s="5"/>
      <c r="X25" s="28"/>
      <c r="Y25" s="28"/>
      <c r="Z25" s="28"/>
      <c r="AA25" s="28"/>
      <c r="AB25" s="28"/>
      <c r="AC25" s="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ht="14.25">
      <c r="A26" s="53">
        <v>190</v>
      </c>
      <c r="B26" s="36">
        <v>0.0018</v>
      </c>
      <c r="C26" s="54">
        <f t="shared" si="0"/>
        <v>2.002397961786059</v>
      </c>
      <c r="D26" s="54">
        <f t="shared" si="1"/>
        <v>0.5887907107312418</v>
      </c>
      <c r="E26" s="36">
        <v>15</v>
      </c>
      <c r="F26" s="36">
        <v>15</v>
      </c>
      <c r="G26" s="55">
        <f t="shared" si="2"/>
        <v>0.2679491924677609</v>
      </c>
      <c r="H26" s="36">
        <f t="shared" si="10"/>
        <v>60</v>
      </c>
      <c r="I26" s="56">
        <f t="shared" si="3"/>
        <v>0.34199999999999997</v>
      </c>
      <c r="J26" s="56">
        <f t="shared" si="4"/>
        <v>0.21625897987289436</v>
      </c>
      <c r="K26" s="56">
        <f t="shared" si="5"/>
        <v>0.34199999999999997</v>
      </c>
      <c r="L26" s="56">
        <f t="shared" si="11"/>
        <v>0.13272727268965573</v>
      </c>
      <c r="M26" s="57">
        <f t="shared" si="6"/>
        <v>8.930342754358422E-05</v>
      </c>
      <c r="N26" s="57">
        <f t="shared" si="7"/>
        <v>0.0026265713983407123</v>
      </c>
      <c r="O26" s="58">
        <f t="shared" si="8"/>
        <v>13.797089168021714</v>
      </c>
      <c r="P26" s="59" t="str">
        <f t="shared" si="9"/>
        <v>Good</v>
      </c>
      <c r="Q26" s="60">
        <v>812.8</v>
      </c>
      <c r="R26" s="36">
        <v>800</v>
      </c>
      <c r="S26" s="36">
        <v>150</v>
      </c>
      <c r="T26" s="28"/>
      <c r="U26" s="5"/>
      <c r="V26" s="5"/>
      <c r="W26" s="5"/>
      <c r="X26" s="28"/>
      <c r="Y26" s="28"/>
      <c r="Z26" s="28"/>
      <c r="AA26" s="28"/>
      <c r="AB26" s="28"/>
      <c r="AC26" s="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ht="14.25">
      <c r="A27" s="53">
        <v>200</v>
      </c>
      <c r="B27" s="36">
        <v>0.0018</v>
      </c>
      <c r="C27" s="54">
        <f t="shared" si="0"/>
        <v>2.06217562458094</v>
      </c>
      <c r="D27" s="54">
        <f t="shared" si="1"/>
        <v>0.5887907107312418</v>
      </c>
      <c r="E27" s="36">
        <v>15</v>
      </c>
      <c r="F27" s="36">
        <v>15</v>
      </c>
      <c r="G27" s="55">
        <f t="shared" si="2"/>
        <v>0.2679491924677609</v>
      </c>
      <c r="H27" s="36">
        <f t="shared" si="10"/>
        <v>60</v>
      </c>
      <c r="I27" s="56">
        <f t="shared" si="3"/>
        <v>0.36</v>
      </c>
      <c r="J27" s="56">
        <f t="shared" si="4"/>
        <v>0.22271496745474154</v>
      </c>
      <c r="K27" s="56">
        <f t="shared" si="5"/>
        <v>0.36</v>
      </c>
      <c r="L27" s="56">
        <f t="shared" si="11"/>
        <v>0.12275132271615526</v>
      </c>
      <c r="M27" s="57">
        <f t="shared" si="6"/>
        <v>9.081287351682208E-05</v>
      </c>
      <c r="N27" s="57">
        <f t="shared" si="7"/>
        <v>0.0026709668681418257</v>
      </c>
      <c r="O27" s="58">
        <f t="shared" si="8"/>
        <v>14.03029366262983</v>
      </c>
      <c r="P27" s="59" t="str">
        <f t="shared" si="9"/>
        <v>Good</v>
      </c>
      <c r="Q27" s="60">
        <v>914.4</v>
      </c>
      <c r="R27" s="36">
        <v>900</v>
      </c>
      <c r="S27" s="36">
        <v>200</v>
      </c>
      <c r="T27" s="28"/>
      <c r="U27" s="5"/>
      <c r="V27" s="5"/>
      <c r="W27" s="5"/>
      <c r="X27" s="28"/>
      <c r="Y27" s="28"/>
      <c r="Z27" s="28"/>
      <c r="AA27" s="28"/>
      <c r="AB27" s="28"/>
      <c r="AC27" s="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14.25">
      <c r="A28" s="53">
        <v>210</v>
      </c>
      <c r="B28" s="36">
        <v>0.0018</v>
      </c>
      <c r="C28" s="54">
        <f t="shared" si="0"/>
        <v>2.118890888249588</v>
      </c>
      <c r="D28" s="54">
        <f t="shared" si="1"/>
        <v>0.5887907107312418</v>
      </c>
      <c r="E28" s="36">
        <v>15</v>
      </c>
      <c r="F28" s="36">
        <v>15</v>
      </c>
      <c r="G28" s="55">
        <f t="shared" si="2"/>
        <v>0.2679491924677609</v>
      </c>
      <c r="H28" s="36">
        <f t="shared" si="10"/>
        <v>60</v>
      </c>
      <c r="I28" s="56">
        <f t="shared" si="3"/>
        <v>0.378</v>
      </c>
      <c r="J28" s="56">
        <f t="shared" si="4"/>
        <v>0.2288402159309555</v>
      </c>
      <c r="K28" s="56">
        <f t="shared" si="5"/>
        <v>0.36</v>
      </c>
      <c r="L28" s="56">
        <f t="shared" si="11"/>
        <v>0.11383399206191641</v>
      </c>
      <c r="M28" s="57">
        <f t="shared" si="6"/>
        <v>8.913538785763267E-05</v>
      </c>
      <c r="N28" s="57">
        <f t="shared" si="7"/>
        <v>0.002621629054636255</v>
      </c>
      <c r="O28" s="58">
        <f t="shared" si="8"/>
        <v>13.771127582955918</v>
      </c>
      <c r="P28" s="59" t="str">
        <f t="shared" si="9"/>
        <v>Good</v>
      </c>
      <c r="Q28" s="60">
        <v>1016</v>
      </c>
      <c r="R28" s="36">
        <v>1000</v>
      </c>
      <c r="S28" s="36">
        <v>200</v>
      </c>
      <c r="T28" s="28"/>
      <c r="U28" s="5"/>
      <c r="V28" s="5"/>
      <c r="W28" s="5"/>
      <c r="X28" s="28"/>
      <c r="Y28" s="28"/>
      <c r="Z28" s="28"/>
      <c r="AA28" s="28"/>
      <c r="AB28" s="28"/>
      <c r="AC28" s="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ht="14.25">
      <c r="A29" s="53">
        <v>220</v>
      </c>
      <c r="B29" s="36">
        <v>0.0018</v>
      </c>
      <c r="C29" s="54">
        <f t="shared" si="0"/>
        <v>2.17270063895934</v>
      </c>
      <c r="D29" s="54">
        <f t="shared" si="1"/>
        <v>0.5887907107312418</v>
      </c>
      <c r="E29" s="36">
        <v>15</v>
      </c>
      <c r="F29" s="36">
        <v>15</v>
      </c>
      <c r="G29" s="55">
        <f t="shared" si="2"/>
        <v>0.2679491924677609</v>
      </c>
      <c r="H29" s="36">
        <f t="shared" si="10"/>
        <v>60</v>
      </c>
      <c r="I29" s="56">
        <f t="shared" si="3"/>
        <v>0.39599999999999996</v>
      </c>
      <c r="J29" s="56">
        <f t="shared" si="4"/>
        <v>0.2346516690076087</v>
      </c>
      <c r="K29" s="56">
        <f t="shared" si="5"/>
        <v>0.36</v>
      </c>
      <c r="L29" s="56">
        <f t="shared" si="11"/>
        <v>0.10582793706436011</v>
      </c>
      <c r="M29" s="57">
        <f t="shared" si="6"/>
        <v>8.76293270233068E-05</v>
      </c>
      <c r="N29" s="57">
        <f t="shared" si="7"/>
        <v>0.0025773331477443174</v>
      </c>
      <c r="O29" s="58">
        <f t="shared" si="8"/>
        <v>13.53844608130227</v>
      </c>
      <c r="P29" s="59" t="str">
        <f t="shared" si="9"/>
        <v>Good</v>
      </c>
      <c r="Q29" s="60">
        <v>1117.6</v>
      </c>
      <c r="R29" s="36">
        <v>1100</v>
      </c>
      <c r="S29" s="36">
        <v>200</v>
      </c>
      <c r="T29" s="28"/>
      <c r="U29" s="5"/>
      <c r="V29" s="5"/>
      <c r="W29" s="5"/>
      <c r="X29" s="28"/>
      <c r="Y29" s="28"/>
      <c r="Z29" s="28"/>
      <c r="AA29" s="28"/>
      <c r="AB29" s="28"/>
      <c r="AC29" s="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14.25">
      <c r="A30" s="53">
        <v>230</v>
      </c>
      <c r="B30" s="36">
        <v>0.0018</v>
      </c>
      <c r="C30" s="54">
        <f t="shared" si="0"/>
        <v>2.223753725626843</v>
      </c>
      <c r="D30" s="54">
        <f t="shared" si="1"/>
        <v>0.5887907107312418</v>
      </c>
      <c r="E30" s="36">
        <v>15</v>
      </c>
      <c r="F30" s="36">
        <v>15</v>
      </c>
      <c r="G30" s="55">
        <f t="shared" si="2"/>
        <v>0.2679491924677609</v>
      </c>
      <c r="H30" s="36">
        <f t="shared" si="10"/>
        <v>60</v>
      </c>
      <c r="I30" s="56">
        <f t="shared" si="3"/>
        <v>0.414</v>
      </c>
      <c r="J30" s="56">
        <f t="shared" si="4"/>
        <v>0.240165402367699</v>
      </c>
      <c r="K30" s="56">
        <f t="shared" si="5"/>
        <v>0.36</v>
      </c>
      <c r="L30" s="56">
        <f t="shared" si="11"/>
        <v>0.09861111108203698</v>
      </c>
      <c r="M30" s="57">
        <f t="shared" si="6"/>
        <v>8.627173218247202E-05</v>
      </c>
      <c r="N30" s="57">
        <f t="shared" si="7"/>
        <v>0.0025374038877197655</v>
      </c>
      <c r="O30" s="58">
        <f t="shared" si="8"/>
        <v>13.328702092876936</v>
      </c>
      <c r="P30" s="59" t="str">
        <f t="shared" si="9"/>
        <v>Good</v>
      </c>
      <c r="Q30" s="60">
        <v>1219.2</v>
      </c>
      <c r="R30" s="36">
        <v>1200</v>
      </c>
      <c r="S30" s="36">
        <v>250</v>
      </c>
      <c r="T30" s="28"/>
      <c r="U30" s="5"/>
      <c r="V30" s="5"/>
      <c r="W30" s="5"/>
      <c r="X30" s="28"/>
      <c r="Y30" s="28"/>
      <c r="Z30" s="28"/>
      <c r="AA30" s="28"/>
      <c r="AB30" s="28"/>
      <c r="AC30" s="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ht="14.25">
      <c r="A31" s="53">
        <v>240</v>
      </c>
      <c r="B31" s="36">
        <v>0.0018</v>
      </c>
      <c r="C31" s="54">
        <f t="shared" si="0"/>
        <v>2.272191371664982</v>
      </c>
      <c r="D31" s="54">
        <f t="shared" si="1"/>
        <v>0.5887907107312418</v>
      </c>
      <c r="E31" s="36">
        <v>15</v>
      </c>
      <c r="F31" s="36">
        <v>15</v>
      </c>
      <c r="G31" s="55">
        <f t="shared" si="2"/>
        <v>0.2679491924677609</v>
      </c>
      <c r="H31" s="36">
        <f t="shared" si="10"/>
        <v>60</v>
      </c>
      <c r="I31" s="56">
        <f t="shared" si="3"/>
        <v>0.432</v>
      </c>
      <c r="J31" s="56">
        <f t="shared" si="4"/>
        <v>0.24539666813981809</v>
      </c>
      <c r="K31" s="56">
        <f t="shared" si="5"/>
        <v>0.36</v>
      </c>
      <c r="L31" s="56">
        <f t="shared" si="11"/>
        <v>0.09208163262568002</v>
      </c>
      <c r="M31" s="57">
        <f t="shared" si="6"/>
        <v>8.50434378758884E-05</v>
      </c>
      <c r="N31" s="57">
        <f t="shared" si="7"/>
        <v>0.002501277584584953</v>
      </c>
      <c r="O31" s="58">
        <f t="shared" si="8"/>
        <v>13.138934616547582</v>
      </c>
      <c r="P31" s="59" t="str">
        <f t="shared" si="9"/>
        <v>Good</v>
      </c>
      <c r="Q31" s="60">
        <v>1371.6</v>
      </c>
      <c r="R31" s="36">
        <v>1350</v>
      </c>
      <c r="S31" s="36">
        <v>250</v>
      </c>
      <c r="T31" s="28"/>
      <c r="U31" s="5"/>
      <c r="V31" s="5"/>
      <c r="W31" s="5"/>
      <c r="X31" s="28"/>
      <c r="Y31" s="28"/>
      <c r="Z31" s="28"/>
      <c r="AA31" s="28"/>
      <c r="AB31" s="28"/>
      <c r="AC31" s="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ht="14.25">
      <c r="A32" s="53">
        <v>250</v>
      </c>
      <c r="B32" s="36">
        <v>0.0018</v>
      </c>
      <c r="C32" s="54">
        <f t="shared" si="0"/>
        <v>2.318147565636101</v>
      </c>
      <c r="D32" s="54">
        <f t="shared" si="1"/>
        <v>0.5887907107312418</v>
      </c>
      <c r="E32" s="36">
        <v>15</v>
      </c>
      <c r="F32" s="36">
        <v>15</v>
      </c>
      <c r="G32" s="55">
        <f t="shared" si="2"/>
        <v>0.2679491924677609</v>
      </c>
      <c r="H32" s="36">
        <f t="shared" si="10"/>
        <v>60</v>
      </c>
      <c r="I32" s="56">
        <f t="shared" si="3"/>
        <v>0.45</v>
      </c>
      <c r="J32" s="56">
        <f t="shared" si="4"/>
        <v>0.25035993708869886</v>
      </c>
      <c r="K32" s="56">
        <f t="shared" si="5"/>
        <v>0.36</v>
      </c>
      <c r="L32" s="56">
        <f t="shared" si="11"/>
        <v>0.08615384612802013</v>
      </c>
      <c r="M32" s="57">
        <f t="shared" si="6"/>
        <v>8.39283309872777E-05</v>
      </c>
      <c r="N32" s="57">
        <f t="shared" si="7"/>
        <v>0.002468480323155227</v>
      </c>
      <c r="O32" s="58">
        <f t="shared" si="8"/>
        <v>12.96665422824414</v>
      </c>
      <c r="P32" s="59" t="str">
        <f t="shared" si="9"/>
        <v>Good</v>
      </c>
      <c r="Q32" s="60">
        <v>1524</v>
      </c>
      <c r="R32" s="36">
        <v>1500</v>
      </c>
      <c r="S32" s="36">
        <v>300</v>
      </c>
      <c r="T32" s="28"/>
      <c r="U32" s="5"/>
      <c r="V32" s="5"/>
      <c r="W32" s="5"/>
      <c r="X32" s="28"/>
      <c r="Y32" s="28"/>
      <c r="Z32" s="28"/>
      <c r="AA32" s="28"/>
      <c r="AB32" s="28"/>
      <c r="AC32" s="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ht="14.25">
      <c r="A33" s="53">
        <v>260</v>
      </c>
      <c r="B33" s="36">
        <v>0.0018</v>
      </c>
      <c r="C33" s="54">
        <f t="shared" si="0"/>
        <v>2.361749431892115</v>
      </c>
      <c r="D33" s="54">
        <f t="shared" si="1"/>
        <v>0.5887907107312418</v>
      </c>
      <c r="E33" s="36">
        <v>15</v>
      </c>
      <c r="F33" s="36">
        <v>15</v>
      </c>
      <c r="G33" s="55">
        <f t="shared" si="2"/>
        <v>0.2679491924677609</v>
      </c>
      <c r="H33" s="36">
        <f t="shared" si="10"/>
        <v>60</v>
      </c>
      <c r="I33" s="56">
        <f t="shared" si="3"/>
        <v>0.46799999999999997</v>
      </c>
      <c r="J33" s="56">
        <f t="shared" si="4"/>
        <v>0.25506893864434843</v>
      </c>
      <c r="K33" s="56">
        <f t="shared" si="5"/>
        <v>0.36</v>
      </c>
      <c r="L33" s="56">
        <f t="shared" si="11"/>
        <v>0.08075526504459686</v>
      </c>
      <c r="M33" s="57">
        <f t="shared" si="6"/>
        <v>8.291277569404553E-05</v>
      </c>
      <c r="N33" s="57">
        <f t="shared" si="7"/>
        <v>0.002438611049824869</v>
      </c>
      <c r="O33" s="58">
        <f t="shared" si="8"/>
        <v>12.809754237715305</v>
      </c>
      <c r="P33" s="59" t="str">
        <f t="shared" si="9"/>
        <v>Good</v>
      </c>
      <c r="Q33" s="60">
        <v>1625.6</v>
      </c>
      <c r="R33" s="36">
        <v>1600</v>
      </c>
      <c r="S33" s="36">
        <v>300</v>
      </c>
      <c r="T33" s="28"/>
      <c r="U33" s="5"/>
      <c r="V33" s="5"/>
      <c r="W33" s="5"/>
      <c r="X33" s="28"/>
      <c r="Y33" s="28"/>
      <c r="Z33" s="28"/>
      <c r="AA33" s="28"/>
      <c r="AB33" s="28"/>
      <c r="AC33" s="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ht="14.25">
      <c r="A34" s="53">
        <v>270</v>
      </c>
      <c r="B34" s="36">
        <v>0.0018</v>
      </c>
      <c r="C34" s="54">
        <f t="shared" si="0"/>
        <v>2.403117582226804</v>
      </c>
      <c r="D34" s="54">
        <f t="shared" si="1"/>
        <v>0.5887907107312418</v>
      </c>
      <c r="E34" s="36">
        <v>15</v>
      </c>
      <c r="F34" s="36">
        <v>15</v>
      </c>
      <c r="G34" s="55">
        <f t="shared" si="2"/>
        <v>0.2679491924677609</v>
      </c>
      <c r="H34" s="36">
        <f t="shared" si="10"/>
        <v>60</v>
      </c>
      <c r="I34" s="56">
        <f t="shared" si="3"/>
        <v>0.486</v>
      </c>
      <c r="J34" s="56">
        <f t="shared" si="4"/>
        <v>0.2595366988804948</v>
      </c>
      <c r="K34" s="56">
        <f t="shared" si="5"/>
        <v>0.36</v>
      </c>
      <c r="L34" s="56">
        <f t="shared" si="11"/>
        <v>0.07582417580110445</v>
      </c>
      <c r="M34" s="57">
        <f t="shared" si="6"/>
        <v>8.198516273329817E-05</v>
      </c>
      <c r="N34" s="57">
        <f t="shared" si="7"/>
        <v>0.0024113283156852404</v>
      </c>
      <c r="O34" s="58">
        <f t="shared" si="8"/>
        <v>12.666441051593779</v>
      </c>
      <c r="P34" s="59" t="str">
        <f t="shared" si="9"/>
        <v>Good</v>
      </c>
      <c r="Q34" s="60">
        <v>1676.4</v>
      </c>
      <c r="R34" s="36">
        <v>1650</v>
      </c>
      <c r="S34" s="36">
        <v>300</v>
      </c>
      <c r="T34" s="28"/>
      <c r="U34" s="5"/>
      <c r="V34" s="5"/>
      <c r="W34" s="5"/>
      <c r="X34" s="28"/>
      <c r="Y34" s="28"/>
      <c r="Z34" s="28"/>
      <c r="AA34" s="28"/>
      <c r="AB34" s="28"/>
      <c r="AC34" s="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ht="14.25">
      <c r="A35" s="53">
        <v>280</v>
      </c>
      <c r="B35" s="36">
        <v>0.0018</v>
      </c>
      <c r="C35" s="54">
        <f t="shared" si="0"/>
        <v>2.4423664495130133</v>
      </c>
      <c r="D35" s="54">
        <f t="shared" si="1"/>
        <v>0.5887907107312418</v>
      </c>
      <c r="E35" s="36">
        <v>15</v>
      </c>
      <c r="F35" s="36">
        <v>15</v>
      </c>
      <c r="G35" s="55">
        <f t="shared" si="2"/>
        <v>0.2679491924677609</v>
      </c>
      <c r="H35" s="36">
        <f t="shared" si="10"/>
        <v>60</v>
      </c>
      <c r="I35" s="56">
        <f t="shared" si="3"/>
        <v>0.504</v>
      </c>
      <c r="J35" s="56">
        <f t="shared" si="4"/>
        <v>0.26377557654740547</v>
      </c>
      <c r="K35" s="56">
        <f t="shared" si="5"/>
        <v>0.36</v>
      </c>
      <c r="L35" s="56">
        <f t="shared" si="11"/>
        <v>0.07130774233338968</v>
      </c>
      <c r="M35" s="57">
        <f t="shared" si="6"/>
        <v>8.113555283695846E-05</v>
      </c>
      <c r="N35" s="57">
        <f t="shared" si="7"/>
        <v>0.002386339789322308</v>
      </c>
      <c r="O35" s="58">
        <f t="shared" si="8"/>
        <v>12.5351790852811</v>
      </c>
      <c r="P35" s="59" t="str">
        <f t="shared" si="9"/>
        <v>Good</v>
      </c>
      <c r="Q35" s="60">
        <v>1828.8</v>
      </c>
      <c r="R35" s="36">
        <v>1800</v>
      </c>
      <c r="S35" s="36">
        <v>300</v>
      </c>
      <c r="T35" s="28"/>
      <c r="U35" s="5"/>
      <c r="V35" s="5"/>
      <c r="W35" s="5"/>
      <c r="X35" s="28"/>
      <c r="Y35" s="28"/>
      <c r="Z35" s="28"/>
      <c r="AA35" s="28"/>
      <c r="AB35" s="28"/>
      <c r="AC35" s="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14.25">
      <c r="A36" s="53">
        <v>290</v>
      </c>
      <c r="B36" s="36">
        <v>0.0018</v>
      </c>
      <c r="C36" s="54">
        <f t="shared" si="0"/>
        <v>2.479604604247691</v>
      </c>
      <c r="D36" s="54">
        <f t="shared" si="1"/>
        <v>0.5887907107312418</v>
      </c>
      <c r="E36" s="36">
        <v>15</v>
      </c>
      <c r="F36" s="36">
        <v>15</v>
      </c>
      <c r="G36" s="55">
        <f t="shared" si="2"/>
        <v>0.2679491924677609</v>
      </c>
      <c r="H36" s="36">
        <f t="shared" si="10"/>
        <v>60</v>
      </c>
      <c r="I36" s="56">
        <f t="shared" si="3"/>
        <v>0.522</v>
      </c>
      <c r="J36" s="56">
        <f t="shared" si="4"/>
        <v>0.2677972972587506</v>
      </c>
      <c r="K36" s="56">
        <f t="shared" si="5"/>
        <v>0.36</v>
      </c>
      <c r="L36" s="56">
        <f t="shared" si="11"/>
        <v>0.0671604938064472</v>
      </c>
      <c r="M36" s="57">
        <f t="shared" si="6"/>
        <v>8.035539224868495E-05</v>
      </c>
      <c r="N36" s="57">
        <f t="shared" si="7"/>
        <v>0.0023633938896672046</v>
      </c>
      <c r="O36" s="58">
        <f t="shared" si="8"/>
        <v>12.414646811236718</v>
      </c>
      <c r="P36" s="59" t="str">
        <f t="shared" si="9"/>
        <v>Good</v>
      </c>
      <c r="Q36" s="60">
        <v>1930.4</v>
      </c>
      <c r="R36" s="36">
        <v>1900</v>
      </c>
      <c r="S36" s="36">
        <v>350</v>
      </c>
      <c r="T36" s="28"/>
      <c r="U36" s="5"/>
      <c r="V36" s="5"/>
      <c r="W36" s="5"/>
      <c r="X36" s="28"/>
      <c r="Y36" s="28"/>
      <c r="Z36" s="28"/>
      <c r="AA36" s="28"/>
      <c r="AB36" s="28"/>
      <c r="AC36" s="28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ht="14.25">
      <c r="A37" s="53">
        <v>300</v>
      </c>
      <c r="B37" s="36">
        <v>0.0018</v>
      </c>
      <c r="C37" s="54">
        <f t="shared" si="0"/>
        <v>2.514935054880364</v>
      </c>
      <c r="D37" s="54">
        <f t="shared" si="1"/>
        <v>0.5887907107312418</v>
      </c>
      <c r="E37" s="36">
        <v>15</v>
      </c>
      <c r="F37" s="36">
        <v>15</v>
      </c>
      <c r="G37" s="55">
        <f t="shared" si="2"/>
        <v>0.2679491924677609</v>
      </c>
      <c r="H37" s="36">
        <f t="shared" si="10"/>
        <v>60</v>
      </c>
      <c r="I37" s="56">
        <f t="shared" si="3"/>
        <v>0.54</v>
      </c>
      <c r="J37" s="56">
        <f t="shared" si="4"/>
        <v>0.27161298592707933</v>
      </c>
      <c r="K37" s="56">
        <f t="shared" si="5"/>
        <v>0.27161298592707933</v>
      </c>
      <c r="L37" s="56">
        <f t="shared" si="11"/>
        <v>0.06334310848473954</v>
      </c>
      <c r="M37" s="57">
        <f t="shared" si="6"/>
        <v>6.301034094399441E-05</v>
      </c>
      <c r="N37" s="57">
        <f t="shared" si="7"/>
        <v>0.0018532453218821885</v>
      </c>
      <c r="O37" s="58">
        <f t="shared" si="8"/>
        <v>9.734892785469548</v>
      </c>
      <c r="P37" s="59" t="str">
        <f t="shared" si="9"/>
        <v>Good</v>
      </c>
      <c r="Q37" s="60">
        <v>2032</v>
      </c>
      <c r="R37" s="36">
        <v>2000</v>
      </c>
      <c r="S37" s="36">
        <v>350</v>
      </c>
      <c r="T37" s="28"/>
      <c r="U37" s="5"/>
      <c r="V37" s="5"/>
      <c r="W37" s="5"/>
      <c r="X37" s="28"/>
      <c r="Y37" s="28"/>
      <c r="Z37" s="28"/>
      <c r="AA37" s="28"/>
      <c r="AB37" s="28"/>
      <c r="AC37" s="28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14.25">
      <c r="A38" s="53">
        <v>310</v>
      </c>
      <c r="B38" s="36">
        <v>0.0018</v>
      </c>
      <c r="C38" s="54">
        <f t="shared" si="0"/>
        <v>2.548455532755852</v>
      </c>
      <c r="D38" s="54">
        <f t="shared" si="1"/>
        <v>0.5887907107312418</v>
      </c>
      <c r="E38" s="36">
        <v>15</v>
      </c>
      <c r="F38" s="36">
        <v>15</v>
      </c>
      <c r="G38" s="55">
        <f t="shared" si="2"/>
        <v>0.2679491924677609</v>
      </c>
      <c r="H38" s="36">
        <f t="shared" si="10"/>
        <v>60</v>
      </c>
      <c r="I38" s="56">
        <f t="shared" si="3"/>
        <v>0.5579999999999999</v>
      </c>
      <c r="J38" s="56">
        <f t="shared" si="4"/>
        <v>0.275233197537632</v>
      </c>
      <c r="K38" s="56">
        <f t="shared" si="5"/>
        <v>0.275233197537632</v>
      </c>
      <c r="L38" s="56">
        <f t="shared" si="11"/>
        <v>0.05982142855275032</v>
      </c>
      <c r="M38" s="57">
        <f t="shared" si="6"/>
        <v>6.302887625284129E-05</v>
      </c>
      <c r="N38" s="57">
        <f t="shared" si="7"/>
        <v>0.0018537904780247436</v>
      </c>
      <c r="O38" s="58">
        <f t="shared" si="8"/>
        <v>9.737756430415228</v>
      </c>
      <c r="P38" s="59" t="str">
        <f t="shared" si="9"/>
        <v>Good</v>
      </c>
      <c r="Q38" s="60">
        <v>2133.6</v>
      </c>
      <c r="R38" s="36">
        <v>2100</v>
      </c>
      <c r="S38" s="36">
        <v>350</v>
      </c>
      <c r="T38" s="28"/>
      <c r="U38" s="5"/>
      <c r="V38" s="5"/>
      <c r="W38" s="5"/>
      <c r="X38" s="28"/>
      <c r="Y38" s="28"/>
      <c r="Z38" s="28"/>
      <c r="AA38" s="28"/>
      <c r="AB38" s="28"/>
      <c r="AC38" s="28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ht="14.25">
      <c r="A39" s="53">
        <v>320</v>
      </c>
      <c r="B39" s="36">
        <v>0.0018</v>
      </c>
      <c r="C39" s="54">
        <f t="shared" si="0"/>
        <v>2.5802587624594087</v>
      </c>
      <c r="D39" s="54">
        <f t="shared" si="1"/>
        <v>0.5887907107312418</v>
      </c>
      <c r="E39" s="36">
        <v>15</v>
      </c>
      <c r="F39" s="36">
        <v>15</v>
      </c>
      <c r="G39" s="55">
        <f t="shared" si="2"/>
        <v>0.2679491924677609</v>
      </c>
      <c r="H39" s="36">
        <f t="shared" si="10"/>
        <v>60</v>
      </c>
      <c r="I39" s="56">
        <f t="shared" si="3"/>
        <v>0.576</v>
      </c>
      <c r="J39" s="56">
        <f t="shared" si="4"/>
        <v>0.2786679463456161</v>
      </c>
      <c r="K39" s="56">
        <f t="shared" si="5"/>
        <v>0.2786679463456161</v>
      </c>
      <c r="L39" s="56">
        <f t="shared" si="11"/>
        <v>0.05656565654789302</v>
      </c>
      <c r="M39" s="57">
        <f t="shared" si="6"/>
        <v>6.306254451436642E-05</v>
      </c>
      <c r="N39" s="57">
        <f t="shared" si="7"/>
        <v>0.001854780721010777</v>
      </c>
      <c r="O39" s="58">
        <f t="shared" si="8"/>
        <v>9.742958067341958</v>
      </c>
      <c r="P39" s="59" t="str">
        <f t="shared" si="9"/>
        <v>Good</v>
      </c>
      <c r="Q39" s="60">
        <v>2235.2</v>
      </c>
      <c r="R39" s="36">
        <v>2200</v>
      </c>
      <c r="S39" s="36">
        <v>400</v>
      </c>
      <c r="T39" s="28"/>
      <c r="U39" s="5"/>
      <c r="V39" s="5"/>
      <c r="W39" s="5"/>
      <c r="X39" s="28"/>
      <c r="Y39" s="28"/>
      <c r="Z39" s="28"/>
      <c r="AA39" s="28"/>
      <c r="AB39" s="28"/>
      <c r="AC39" s="28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ht="14.25">
      <c r="A40" s="53">
        <v>330</v>
      </c>
      <c r="B40" s="36">
        <v>0.0018</v>
      </c>
      <c r="C40" s="54">
        <f t="shared" si="0"/>
        <v>2.6104327183121327</v>
      </c>
      <c r="D40" s="54">
        <f t="shared" si="1"/>
        <v>0.5887907107312418</v>
      </c>
      <c r="E40" s="36">
        <v>15</v>
      </c>
      <c r="F40" s="36">
        <v>15</v>
      </c>
      <c r="G40" s="55">
        <f t="shared" si="2"/>
        <v>0.2679491924677609</v>
      </c>
      <c r="H40" s="36">
        <f t="shared" si="10"/>
        <v>60</v>
      </c>
      <c r="I40" s="56">
        <f t="shared" si="3"/>
        <v>0.594</v>
      </c>
      <c r="J40" s="56">
        <f t="shared" si="4"/>
        <v>0.2819267335777103</v>
      </c>
      <c r="K40" s="56">
        <f t="shared" si="5"/>
        <v>0.2819267335777103</v>
      </c>
      <c r="L40" s="56">
        <f t="shared" si="11"/>
        <v>0.05354969572345584</v>
      </c>
      <c r="M40" s="57">
        <f t="shared" si="6"/>
        <v>6.310822385859074E-05</v>
      </c>
      <c r="N40" s="57">
        <f t="shared" si="7"/>
        <v>0.001856124231135022</v>
      </c>
      <c r="O40" s="58">
        <f t="shared" si="8"/>
        <v>9.750015377489346</v>
      </c>
      <c r="P40" s="59" t="str">
        <f t="shared" si="9"/>
        <v>Good</v>
      </c>
      <c r="Q40" s="60">
        <v>2336.8</v>
      </c>
      <c r="R40" s="36">
        <v>2300</v>
      </c>
      <c r="S40" s="36">
        <v>400</v>
      </c>
      <c r="T40" s="28"/>
      <c r="U40" s="5"/>
      <c r="V40" s="5"/>
      <c r="W40" s="5"/>
      <c r="X40" s="28"/>
      <c r="Y40" s="28"/>
      <c r="Z40" s="28"/>
      <c r="AA40" s="28"/>
      <c r="AB40" s="28"/>
      <c r="AC40" s="28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ht="14.25">
      <c r="A41" s="53">
        <v>340</v>
      </c>
      <c r="B41" s="36">
        <v>0.0018</v>
      </c>
      <c r="C41" s="54">
        <f t="shared" si="0"/>
        <v>2.639060867726163</v>
      </c>
      <c r="D41" s="54">
        <f t="shared" si="1"/>
        <v>0.5887907107312418</v>
      </c>
      <c r="E41" s="36">
        <v>15</v>
      </c>
      <c r="F41" s="36">
        <v>15</v>
      </c>
      <c r="G41" s="55">
        <f t="shared" si="2"/>
        <v>0.2679491924677609</v>
      </c>
      <c r="H41" s="36">
        <f t="shared" si="10"/>
        <v>60</v>
      </c>
      <c r="I41" s="56">
        <f t="shared" si="3"/>
        <v>0.612</v>
      </c>
      <c r="J41" s="56">
        <f t="shared" si="4"/>
        <v>0.28501857371442557</v>
      </c>
      <c r="K41" s="56">
        <f t="shared" si="5"/>
        <v>0.28501857371442557</v>
      </c>
      <c r="L41" s="56">
        <f t="shared" si="11"/>
        <v>0.05075060531076632</v>
      </c>
      <c r="M41" s="57">
        <f t="shared" si="6"/>
        <v>6.316329453868842E-05</v>
      </c>
      <c r="N41" s="57">
        <f t="shared" si="7"/>
        <v>0.0018577439570202478</v>
      </c>
      <c r="O41" s="58">
        <f t="shared" si="8"/>
        <v>9.758523618491411</v>
      </c>
      <c r="P41" s="59" t="str">
        <f t="shared" si="9"/>
        <v>Good</v>
      </c>
      <c r="Q41" s="60">
        <v>2438.4</v>
      </c>
      <c r="R41" s="36">
        <v>2400</v>
      </c>
      <c r="S41" s="36">
        <v>400</v>
      </c>
      <c r="T41" s="28"/>
      <c r="U41" s="5"/>
      <c r="V41" s="5"/>
      <c r="W41" s="5"/>
      <c r="X41" s="28"/>
      <c r="Y41" s="28"/>
      <c r="Z41" s="28"/>
      <c r="AA41" s="28"/>
      <c r="AB41" s="28"/>
      <c r="AC41" s="28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ht="14.25">
      <c r="A42" s="53">
        <v>350</v>
      </c>
      <c r="B42" s="36">
        <v>0.0018</v>
      </c>
      <c r="C42" s="54">
        <f t="shared" si="0"/>
        <v>2.6662224020928296</v>
      </c>
      <c r="D42" s="54">
        <f t="shared" si="1"/>
        <v>0.5887907107312418</v>
      </c>
      <c r="E42" s="36">
        <v>15</v>
      </c>
      <c r="F42" s="36">
        <v>15</v>
      </c>
      <c r="G42" s="55">
        <f t="shared" si="2"/>
        <v>0.2679491924677609</v>
      </c>
      <c r="H42" s="36">
        <f t="shared" si="10"/>
        <v>60</v>
      </c>
      <c r="I42" s="56">
        <f t="shared" si="3"/>
        <v>0.63</v>
      </c>
      <c r="J42" s="56">
        <f t="shared" si="4"/>
        <v>0.28795201942602555</v>
      </c>
      <c r="K42" s="56">
        <f t="shared" si="5"/>
        <v>0.28795201942602555</v>
      </c>
      <c r="L42" s="56">
        <f t="shared" si="11"/>
        <v>0.048148148132786485</v>
      </c>
      <c r="M42" s="57">
        <f t="shared" si="6"/>
        <v>6.322555852104283E-05</v>
      </c>
      <c r="N42" s="57">
        <f t="shared" si="7"/>
        <v>0.001859575250618907</v>
      </c>
      <c r="O42" s="58">
        <f t="shared" si="8"/>
        <v>9.76814320130172</v>
      </c>
      <c r="P42" s="59" t="str">
        <f t="shared" si="9"/>
        <v>Good</v>
      </c>
      <c r="Q42" s="60">
        <v>2540</v>
      </c>
      <c r="R42" s="36">
        <v>2500</v>
      </c>
      <c r="S42" s="36">
        <v>450</v>
      </c>
      <c r="T42" s="28"/>
      <c r="U42" s="5"/>
      <c r="V42" s="5"/>
      <c r="W42" s="5"/>
      <c r="X42" s="28"/>
      <c r="Y42" s="28"/>
      <c r="Z42" s="28"/>
      <c r="AA42" s="28"/>
      <c r="AB42" s="28"/>
      <c r="AC42" s="28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ht="14.25">
      <c r="A43" s="53">
        <v>360</v>
      </c>
      <c r="B43" s="36">
        <v>0.0018</v>
      </c>
      <c r="C43" s="54">
        <f t="shared" si="0"/>
        <v>2.6919924558424464</v>
      </c>
      <c r="D43" s="54">
        <f t="shared" si="1"/>
        <v>0.5887907107312418</v>
      </c>
      <c r="E43" s="36">
        <v>15</v>
      </c>
      <c r="F43" s="36">
        <v>15</v>
      </c>
      <c r="G43" s="55">
        <f t="shared" si="2"/>
        <v>0.2679491924677609</v>
      </c>
      <c r="H43" s="36">
        <f t="shared" si="10"/>
        <v>60</v>
      </c>
      <c r="I43" s="56">
        <f t="shared" si="3"/>
        <v>0.648</v>
      </c>
      <c r="J43" s="56">
        <f t="shared" si="4"/>
        <v>0.29073518523098424</v>
      </c>
      <c r="K43" s="56">
        <f t="shared" si="5"/>
        <v>0.29073518523098424</v>
      </c>
      <c r="L43" s="56">
        <f t="shared" si="11"/>
        <v>0.04572441292286822</v>
      </c>
      <c r="M43" s="57">
        <f t="shared" si="6"/>
        <v>6.329317288817046E-05</v>
      </c>
      <c r="N43" s="57">
        <f t="shared" si="7"/>
        <v>0.001861563908475602</v>
      </c>
      <c r="O43" s="58">
        <f t="shared" si="8"/>
        <v>9.778589401161677</v>
      </c>
      <c r="P43" s="59" t="str">
        <f t="shared" si="9"/>
        <v>Good</v>
      </c>
      <c r="Q43" s="60">
        <v>2641.6</v>
      </c>
      <c r="R43" s="36">
        <v>2600</v>
      </c>
      <c r="S43" s="36">
        <v>450</v>
      </c>
      <c r="T43" s="28"/>
      <c r="U43" s="5"/>
      <c r="V43" s="5"/>
      <c r="W43" s="5"/>
      <c r="X43" s="28"/>
      <c r="Y43" s="28"/>
      <c r="Z43" s="28"/>
      <c r="AA43" s="28"/>
      <c r="AB43" s="28"/>
      <c r="AC43" s="28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14.25">
      <c r="A44" s="53">
        <v>370</v>
      </c>
      <c r="B44" s="36">
        <v>0.0018</v>
      </c>
      <c r="C44" s="54">
        <f t="shared" si="0"/>
        <v>2.7164423142817067</v>
      </c>
      <c r="D44" s="54">
        <f t="shared" si="1"/>
        <v>0.5887907107312418</v>
      </c>
      <c r="E44" s="36">
        <v>15</v>
      </c>
      <c r="F44" s="36">
        <v>15</v>
      </c>
      <c r="G44" s="55">
        <f t="shared" si="2"/>
        <v>0.2679491924677609</v>
      </c>
      <c r="H44" s="36">
        <f t="shared" si="10"/>
        <v>60</v>
      </c>
      <c r="I44" s="56">
        <f t="shared" si="3"/>
        <v>0.666</v>
      </c>
      <c r="J44" s="56">
        <f t="shared" si="4"/>
        <v>0.2933757699424243</v>
      </c>
      <c r="K44" s="56">
        <f t="shared" si="5"/>
        <v>0.2933757699424243</v>
      </c>
      <c r="L44" s="56">
        <f t="shared" si="11"/>
        <v>0.04346349743931083</v>
      </c>
      <c r="M44" s="57">
        <f t="shared" si="6"/>
        <v>6.336459445026157E-05</v>
      </c>
      <c r="N44" s="57">
        <f t="shared" si="7"/>
        <v>0.001863664542654752</v>
      </c>
      <c r="O44" s="58">
        <f t="shared" si="8"/>
        <v>9.789623800263653</v>
      </c>
      <c r="P44" s="59" t="str">
        <f t="shared" si="9"/>
        <v>Good</v>
      </c>
      <c r="Q44" s="60">
        <v>2743.2</v>
      </c>
      <c r="R44" s="36">
        <v>2700</v>
      </c>
      <c r="S44" s="36">
        <v>450</v>
      </c>
      <c r="T44" s="28"/>
      <c r="U44" s="5"/>
      <c r="V44" s="5"/>
      <c r="W44" s="5"/>
      <c r="X44" s="28"/>
      <c r="Y44" s="28"/>
      <c r="Z44" s="28"/>
      <c r="AA44" s="28"/>
      <c r="AB44" s="28"/>
      <c r="AC44" s="28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14.25">
      <c r="A45" s="53">
        <v>380</v>
      </c>
      <c r="B45" s="36">
        <v>0.0018</v>
      </c>
      <c r="C45" s="54">
        <f t="shared" si="0"/>
        <v>2.739639610783612</v>
      </c>
      <c r="D45" s="54">
        <f t="shared" si="1"/>
        <v>0.5887907107312418</v>
      </c>
      <c r="E45" s="36">
        <v>15</v>
      </c>
      <c r="F45" s="36">
        <v>15</v>
      </c>
      <c r="G45" s="55">
        <f t="shared" si="2"/>
        <v>0.2679491924677609</v>
      </c>
      <c r="H45" s="36">
        <f t="shared" si="10"/>
        <v>60</v>
      </c>
      <c r="I45" s="56">
        <f t="shared" si="3"/>
        <v>0.6839999999999999</v>
      </c>
      <c r="J45" s="56">
        <f t="shared" si="4"/>
        <v>0.2958810779646301</v>
      </c>
      <c r="K45" s="56">
        <f t="shared" si="5"/>
        <v>0.2958810779646301</v>
      </c>
      <c r="L45" s="56">
        <f t="shared" si="11"/>
        <v>0.04135124133786184</v>
      </c>
      <c r="M45" s="57">
        <f t="shared" si="6"/>
        <v>6.343853350062897E-05</v>
      </c>
      <c r="N45" s="57">
        <f t="shared" si="7"/>
        <v>0.0018658392206067343</v>
      </c>
      <c r="O45" s="58">
        <f t="shared" si="8"/>
        <v>9.801047143118215</v>
      </c>
      <c r="P45" s="59" t="str">
        <f t="shared" si="9"/>
        <v>Good</v>
      </c>
      <c r="Q45" s="60">
        <v>2844.8</v>
      </c>
      <c r="R45" s="36">
        <v>2800</v>
      </c>
      <c r="S45" s="36">
        <v>450</v>
      </c>
      <c r="T45" s="28"/>
      <c r="U45" s="5"/>
      <c r="V45" s="5"/>
      <c r="W45" s="5"/>
      <c r="X45" s="28"/>
      <c r="Y45" s="28"/>
      <c r="Z45" s="28"/>
      <c r="AA45" s="28"/>
      <c r="AB45" s="28"/>
      <c r="AC45" s="28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14.25">
      <c r="A46" s="53">
        <v>390</v>
      </c>
      <c r="B46" s="36">
        <v>0.0018</v>
      </c>
      <c r="C46" s="54">
        <f t="shared" si="0"/>
        <v>2.7616485138753872</v>
      </c>
      <c r="D46" s="54">
        <f t="shared" si="1"/>
        <v>0.5887907107312418</v>
      </c>
      <c r="E46" s="36">
        <v>15</v>
      </c>
      <c r="F46" s="36">
        <v>15</v>
      </c>
      <c r="G46" s="55">
        <f t="shared" si="2"/>
        <v>0.2679491924677609</v>
      </c>
      <c r="H46" s="36">
        <f t="shared" si="10"/>
        <v>60</v>
      </c>
      <c r="I46" s="56">
        <f t="shared" si="3"/>
        <v>0.702</v>
      </c>
      <c r="J46" s="56">
        <f t="shared" si="4"/>
        <v>0.29825803949854185</v>
      </c>
      <c r="K46" s="56">
        <f t="shared" si="5"/>
        <v>0.29825803949854185</v>
      </c>
      <c r="L46" s="56">
        <f t="shared" si="11"/>
        <v>0.03937499998720467</v>
      </c>
      <c r="M46" s="57">
        <f t="shared" si="6"/>
        <v>6.35139150679187E-05</v>
      </c>
      <c r="N46" s="57">
        <f t="shared" si="7"/>
        <v>0.0018680563255270206</v>
      </c>
      <c r="O46" s="58">
        <f t="shared" si="8"/>
        <v>9.81269335014665</v>
      </c>
      <c r="P46" s="59" t="str">
        <f t="shared" si="9"/>
        <v>Good</v>
      </c>
      <c r="Q46" s="60">
        <v>2946.4</v>
      </c>
      <c r="R46" s="36">
        <v>2900</v>
      </c>
      <c r="S46" s="36">
        <v>500</v>
      </c>
      <c r="T46" s="28"/>
      <c r="U46" s="5"/>
      <c r="V46" s="5"/>
      <c r="W46" s="5"/>
      <c r="X46" s="28"/>
      <c r="Y46" s="28"/>
      <c r="Z46" s="28"/>
      <c r="AA46" s="28"/>
      <c r="AB46" s="28"/>
      <c r="AC46" s="28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ht="14.25">
      <c r="A47" s="53">
        <v>400</v>
      </c>
      <c r="B47" s="36">
        <v>0.0018</v>
      </c>
      <c r="C47" s="54">
        <f t="shared" si="0"/>
        <v>2.7825299047419207</v>
      </c>
      <c r="D47" s="54">
        <f t="shared" si="1"/>
        <v>0.5887907107312418</v>
      </c>
      <c r="E47" s="36">
        <v>15</v>
      </c>
      <c r="F47" s="36">
        <v>15</v>
      </c>
      <c r="G47" s="55">
        <f t="shared" si="2"/>
        <v>0.2679491924677609</v>
      </c>
      <c r="H47" s="36">
        <f t="shared" si="10"/>
        <v>60</v>
      </c>
      <c r="I47" s="56">
        <f t="shared" si="3"/>
        <v>0.72</v>
      </c>
      <c r="J47" s="56">
        <f t="shared" si="4"/>
        <v>0.3005132297121274</v>
      </c>
      <c r="K47" s="56">
        <f t="shared" si="5"/>
        <v>0.3005132297121274</v>
      </c>
      <c r="L47" s="56">
        <f t="shared" si="11"/>
        <v>0.037523452145353894</v>
      </c>
      <c r="M47" s="57">
        <f t="shared" si="6"/>
        <v>6.358984634335082E-05</v>
      </c>
      <c r="N47" s="57">
        <f t="shared" si="7"/>
        <v>0.0018702895983338478</v>
      </c>
      <c r="O47" s="58">
        <f t="shared" si="8"/>
        <v>9.824424485295605</v>
      </c>
      <c r="P47" s="59" t="str">
        <f t="shared" si="9"/>
        <v>Good</v>
      </c>
      <c r="Q47" s="60">
        <v>3048</v>
      </c>
      <c r="R47" s="36">
        <v>3000</v>
      </c>
      <c r="S47" s="36">
        <v>500</v>
      </c>
      <c r="T47" s="28"/>
      <c r="U47" s="5"/>
      <c r="V47" s="5"/>
      <c r="W47" s="5"/>
      <c r="X47" s="28"/>
      <c r="Y47" s="28"/>
      <c r="Z47" s="28"/>
      <c r="AA47" s="28"/>
      <c r="AB47" s="28"/>
      <c r="AC47" s="28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14.25">
      <c r="A48" s="53">
        <v>410</v>
      </c>
      <c r="B48" s="36">
        <v>0.0018</v>
      </c>
      <c r="C48" s="54">
        <f t="shared" si="0"/>
        <v>2.8023415456357323</v>
      </c>
      <c r="D48" s="54">
        <f t="shared" si="1"/>
        <v>0.5887907107312418</v>
      </c>
      <c r="E48" s="36">
        <v>15</v>
      </c>
      <c r="F48" s="36">
        <v>15</v>
      </c>
      <c r="G48" s="55">
        <f t="shared" si="2"/>
        <v>0.2679491924677609</v>
      </c>
      <c r="H48" s="36">
        <f t="shared" si="10"/>
        <v>60</v>
      </c>
      <c r="I48" s="56">
        <f t="shared" si="3"/>
        <v>0.738</v>
      </c>
      <c r="J48" s="56">
        <f t="shared" si="4"/>
        <v>0.3026528869286591</v>
      </c>
      <c r="K48" s="56">
        <f t="shared" si="5"/>
        <v>0.3026528869286591</v>
      </c>
      <c r="L48" s="56">
        <f t="shared" si="11"/>
        <v>0.035786435774710974</v>
      </c>
      <c r="M48" s="57">
        <f t="shared" si="6"/>
        <v>6.366558921652344E-05</v>
      </c>
      <c r="N48" s="57">
        <f t="shared" si="7"/>
        <v>0.0018725173298977482</v>
      </c>
      <c r="O48" s="58">
        <f t="shared" si="8"/>
        <v>9.836126512908093</v>
      </c>
      <c r="P48" s="59" t="str">
        <f t="shared" si="9"/>
        <v>Good</v>
      </c>
      <c r="Q48" s="5"/>
      <c r="R48" s="5"/>
      <c r="S48" s="5"/>
      <c r="T48" s="28"/>
      <c r="U48" s="5"/>
      <c r="V48" s="5"/>
      <c r="W48" s="5"/>
      <c r="X48" s="28"/>
      <c r="Y48" s="28"/>
      <c r="Z48" s="28"/>
      <c r="AA48" s="28"/>
      <c r="AB48" s="28"/>
      <c r="AC48" s="28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ht="14.25">
      <c r="A49" s="53">
        <v>420</v>
      </c>
      <c r="B49" s="36">
        <v>0.0018</v>
      </c>
      <c r="C49" s="54">
        <f t="shared" si="0"/>
        <v>2.8211382396593283</v>
      </c>
      <c r="D49" s="54">
        <f t="shared" si="1"/>
        <v>0.5887907107312418</v>
      </c>
      <c r="E49" s="36">
        <v>15</v>
      </c>
      <c r="F49" s="36">
        <v>15</v>
      </c>
      <c r="G49" s="55">
        <f t="shared" si="2"/>
        <v>0.2679491924677609</v>
      </c>
      <c r="H49" s="36">
        <f t="shared" si="10"/>
        <v>60</v>
      </c>
      <c r="I49" s="56">
        <f t="shared" si="3"/>
        <v>0.756</v>
      </c>
      <c r="J49" s="56">
        <f t="shared" si="4"/>
        <v>0.30468292988320744</v>
      </c>
      <c r="K49" s="56">
        <f t="shared" si="5"/>
        <v>0.30468292988320744</v>
      </c>
      <c r="L49" s="56">
        <f t="shared" si="11"/>
        <v>0.03415480734732233</v>
      </c>
      <c r="M49" s="57">
        <f t="shared" si="6"/>
        <v>6.374053705479894E-05</v>
      </c>
      <c r="N49" s="57">
        <f t="shared" si="7"/>
        <v>0.001874721678082322</v>
      </c>
      <c r="O49" s="58">
        <f t="shared" si="8"/>
        <v>9.847705710214187</v>
      </c>
      <c r="P49" s="59" t="str">
        <f t="shared" si="9"/>
        <v>Good</v>
      </c>
      <c r="Q49" s="5"/>
      <c r="R49" s="5"/>
      <c r="S49" s="5"/>
      <c r="T49" s="28"/>
      <c r="U49" s="5"/>
      <c r="V49" s="5"/>
      <c r="W49" s="5"/>
      <c r="X49" s="28"/>
      <c r="Y49" s="28"/>
      <c r="Z49" s="28"/>
      <c r="AA49" s="28"/>
      <c r="AB49" s="28"/>
      <c r="AC49" s="28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ht="14.25">
      <c r="A50" s="53">
        <v>430</v>
      </c>
      <c r="B50" s="36">
        <v>0.0018</v>
      </c>
      <c r="C50" s="54">
        <f t="shared" si="0"/>
        <v>2.8389719823619353</v>
      </c>
      <c r="D50" s="54">
        <f t="shared" si="1"/>
        <v>0.5887907107312418</v>
      </c>
      <c r="E50" s="36">
        <v>15</v>
      </c>
      <c r="F50" s="36">
        <v>15</v>
      </c>
      <c r="G50" s="55">
        <f t="shared" si="2"/>
        <v>0.2679491924677609</v>
      </c>
      <c r="H50" s="36">
        <f t="shared" si="10"/>
        <v>60</v>
      </c>
      <c r="I50" s="56">
        <f t="shared" si="3"/>
        <v>0.774</v>
      </c>
      <c r="J50" s="56">
        <f t="shared" si="4"/>
        <v>0.306608974095089</v>
      </c>
      <c r="K50" s="56">
        <f t="shared" si="5"/>
        <v>0.306608974095089</v>
      </c>
      <c r="L50" s="56">
        <f t="shared" si="11"/>
        <v>0.03262032084484571</v>
      </c>
      <c r="M50" s="57">
        <f t="shared" si="6"/>
        <v>6.381419502126221E-05</v>
      </c>
      <c r="N50" s="57">
        <f t="shared" si="7"/>
        <v>0.0018768880888606532</v>
      </c>
      <c r="O50" s="58">
        <f t="shared" si="8"/>
        <v>9.859085626519562</v>
      </c>
      <c r="P50" s="59" t="str">
        <f t="shared" si="9"/>
        <v>Good</v>
      </c>
      <c r="Q50" s="5"/>
      <c r="R50" s="5"/>
      <c r="S50" s="5"/>
      <c r="T50" s="28"/>
      <c r="U50" s="5"/>
      <c r="V50" s="5"/>
      <c r="W50" s="5"/>
      <c r="X50" s="28"/>
      <c r="Y50" s="28"/>
      <c r="Z50" s="28"/>
      <c r="AA50" s="28"/>
      <c r="AB50" s="28"/>
      <c r="AC50" s="28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ht="14.25">
      <c r="A51" s="53">
        <v>440</v>
      </c>
      <c r="B51" s="36">
        <v>0.0018</v>
      </c>
      <c r="C51" s="54">
        <f t="shared" si="0"/>
        <v>2.8558921055699606</v>
      </c>
      <c r="D51" s="54">
        <f t="shared" si="1"/>
        <v>0.5887907107312418</v>
      </c>
      <c r="E51" s="36">
        <v>15</v>
      </c>
      <c r="F51" s="36">
        <v>15</v>
      </c>
      <c r="G51" s="55">
        <f t="shared" si="2"/>
        <v>0.2679491924677609</v>
      </c>
      <c r="H51" s="36">
        <f t="shared" si="10"/>
        <v>60</v>
      </c>
      <c r="I51" s="56">
        <f t="shared" si="3"/>
        <v>0.7919999999999999</v>
      </c>
      <c r="J51" s="56">
        <f t="shared" si="4"/>
        <v>0.30843634740155573</v>
      </c>
      <c r="K51" s="56">
        <f t="shared" si="5"/>
        <v>0.30843634740155573</v>
      </c>
      <c r="L51" s="56">
        <f t="shared" si="11"/>
        <v>0.031175523339106812</v>
      </c>
      <c r="M51" s="57">
        <f t="shared" si="6"/>
        <v>6.388616335395703E-05</v>
      </c>
      <c r="N51" s="57">
        <f t="shared" si="7"/>
        <v>0.001879004804528148</v>
      </c>
      <c r="O51" s="58">
        <f t="shared" si="8"/>
        <v>9.870204499901877</v>
      </c>
      <c r="P51" s="59" t="str">
        <f t="shared" si="9"/>
        <v>Good</v>
      </c>
      <c r="Q51" s="28"/>
      <c r="R51" s="28"/>
      <c r="S51" s="28"/>
      <c r="T51" s="28"/>
      <c r="U51" s="5"/>
      <c r="V51" s="5"/>
      <c r="W51" s="5"/>
      <c r="X51" s="28"/>
      <c r="Y51" s="28"/>
      <c r="Z51" s="28"/>
      <c r="AA51" s="28"/>
      <c r="AB51" s="28"/>
      <c r="AC51" s="28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ht="14.25">
      <c r="A52" s="53">
        <v>450</v>
      </c>
      <c r="B52" s="36">
        <v>0.0018</v>
      </c>
      <c r="C52" s="54">
        <f t="shared" si="0"/>
        <v>2.871945413849042</v>
      </c>
      <c r="D52" s="54">
        <f t="shared" si="1"/>
        <v>0.5887907107312418</v>
      </c>
      <c r="E52" s="36">
        <v>15</v>
      </c>
      <c r="F52" s="36">
        <v>15</v>
      </c>
      <c r="G52" s="55">
        <f t="shared" si="2"/>
        <v>0.2679491924677609</v>
      </c>
      <c r="H52" s="36">
        <f t="shared" si="10"/>
        <v>60</v>
      </c>
      <c r="I52" s="56">
        <f t="shared" si="3"/>
        <v>0.8099999999999999</v>
      </c>
      <c r="J52" s="56">
        <f t="shared" si="4"/>
        <v>0.3101701046956965</v>
      </c>
      <c r="K52" s="56">
        <f t="shared" si="5"/>
        <v>0.3101701046956965</v>
      </c>
      <c r="L52" s="56">
        <f t="shared" si="11"/>
        <v>0.029813664586360342</v>
      </c>
      <c r="M52" s="57">
        <f t="shared" si="6"/>
        <v>6.39561231316138E-05</v>
      </c>
      <c r="N52" s="57">
        <f t="shared" si="7"/>
        <v>0.0018810624450474648</v>
      </c>
      <c r="O52" s="58">
        <f t="shared" si="8"/>
        <v>9.881013058062026</v>
      </c>
      <c r="P52" s="59" t="str">
        <f t="shared" si="9"/>
        <v>Good</v>
      </c>
      <c r="Q52" s="28"/>
      <c r="R52" s="28"/>
      <c r="S52" s="28"/>
      <c r="T52" s="28"/>
      <c r="U52" s="5"/>
      <c r="V52" s="5"/>
      <c r="W52" s="5"/>
      <c r="X52" s="28"/>
      <c r="Y52" s="28"/>
      <c r="Z52" s="28"/>
      <c r="AA52" s="28"/>
      <c r="AB52" s="28"/>
      <c r="AC52" s="28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ht="14.25">
      <c r="A53" s="53">
        <v>460</v>
      </c>
      <c r="B53" s="36">
        <v>0.0018</v>
      </c>
      <c r="C53" s="54">
        <f t="shared" si="0"/>
        <v>2.887176313975169</v>
      </c>
      <c r="D53" s="54">
        <f t="shared" si="1"/>
        <v>0.5887907107312418</v>
      </c>
      <c r="E53" s="36">
        <v>15</v>
      </c>
      <c r="F53" s="36">
        <v>15</v>
      </c>
      <c r="G53" s="55">
        <f t="shared" si="2"/>
        <v>0.2679491924677609</v>
      </c>
      <c r="H53" s="36">
        <f t="shared" si="10"/>
        <v>60</v>
      </c>
      <c r="I53" s="56">
        <f t="shared" si="3"/>
        <v>0.828</v>
      </c>
      <c r="J53" s="56">
        <f t="shared" si="4"/>
        <v>0.31181504190931825</v>
      </c>
      <c r="K53" s="56">
        <f t="shared" si="5"/>
        <v>0.31181504190931825</v>
      </c>
      <c r="L53" s="56">
        <f t="shared" si="11"/>
        <v>0.028528618510110588</v>
      </c>
      <c r="M53" s="57">
        <f t="shared" si="6"/>
        <v>6.402382413376558E-05</v>
      </c>
      <c r="N53" s="57">
        <f t="shared" si="7"/>
        <v>0.0018830536509931053</v>
      </c>
      <c r="O53" s="58">
        <f t="shared" si="8"/>
        <v>9.891472642751502</v>
      </c>
      <c r="P53" s="59" t="str">
        <f t="shared" si="9"/>
        <v>Good</v>
      </c>
      <c r="Q53" s="28"/>
      <c r="R53" s="28"/>
      <c r="S53" s="28"/>
      <c r="T53" s="28"/>
      <c r="U53" s="5"/>
      <c r="V53" s="5"/>
      <c r="W53" s="5"/>
      <c r="X53" s="28"/>
      <c r="Y53" s="28"/>
      <c r="Z53" s="28"/>
      <c r="AA53" s="28"/>
      <c r="AB53" s="28"/>
      <c r="AC53" s="28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ht="14.25">
      <c r="A54" s="53">
        <v>470</v>
      </c>
      <c r="B54" s="36">
        <v>0.0018</v>
      </c>
      <c r="C54" s="54">
        <f t="shared" si="0"/>
        <v>2.901626937773029</v>
      </c>
      <c r="D54" s="54">
        <f t="shared" si="1"/>
        <v>0.5887907107312418</v>
      </c>
      <c r="E54" s="36">
        <v>15</v>
      </c>
      <c r="F54" s="36">
        <v>15</v>
      </c>
      <c r="G54" s="55">
        <f t="shared" si="2"/>
        <v>0.2679491924677609</v>
      </c>
      <c r="H54" s="36">
        <f t="shared" si="10"/>
        <v>60</v>
      </c>
      <c r="I54" s="56">
        <f t="shared" si="3"/>
        <v>0.846</v>
      </c>
      <c r="J54" s="56">
        <f t="shared" si="4"/>
        <v>0.3133757092794871</v>
      </c>
      <c r="K54" s="56">
        <f t="shared" si="5"/>
        <v>0.3133757092794871</v>
      </c>
      <c r="L54" s="56">
        <f t="shared" si="11"/>
        <v>0.027314814805672064</v>
      </c>
      <c r="M54" s="57">
        <f t="shared" si="6"/>
        <v>6.408907447016303E-05</v>
      </c>
      <c r="N54" s="57">
        <f t="shared" si="7"/>
        <v>0.0018849727785342069</v>
      </c>
      <c r="O54" s="58">
        <f t="shared" si="8"/>
        <v>9.90155360755075</v>
      </c>
      <c r="P54" s="59" t="str">
        <f t="shared" si="9"/>
        <v>Good</v>
      </c>
      <c r="Q54" s="28"/>
      <c r="R54" s="28"/>
      <c r="S54" s="28"/>
      <c r="T54" s="28"/>
      <c r="U54" s="5"/>
      <c r="V54" s="5"/>
      <c r="W54" s="5"/>
      <c r="X54" s="28"/>
      <c r="Y54" s="28"/>
      <c r="Z54" s="28"/>
      <c r="AA54" s="28"/>
      <c r="AB54" s="28"/>
      <c r="AC54" s="28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ht="14.25">
      <c r="A55" s="53">
        <v>480</v>
      </c>
      <c r="B55" s="36">
        <v>0.0018</v>
      </c>
      <c r="C55" s="54">
        <f t="shared" si="0"/>
        <v>2.9153372586613564</v>
      </c>
      <c r="D55" s="54">
        <f t="shared" si="1"/>
        <v>0.5887907107312418</v>
      </c>
      <c r="E55" s="36">
        <v>15</v>
      </c>
      <c r="F55" s="36">
        <v>15</v>
      </c>
      <c r="G55" s="55">
        <f t="shared" si="2"/>
        <v>0.2679491924677609</v>
      </c>
      <c r="H55" s="36">
        <f t="shared" si="10"/>
        <v>60</v>
      </c>
      <c r="I55" s="56">
        <f t="shared" si="3"/>
        <v>0.864</v>
      </c>
      <c r="J55" s="56">
        <f t="shared" si="4"/>
        <v>0.3148564239354265</v>
      </c>
      <c r="K55" s="56">
        <f t="shared" si="5"/>
        <v>0.3148564239354265</v>
      </c>
      <c r="L55" s="56">
        <f t="shared" si="11"/>
        <v>0.02616717919166088</v>
      </c>
      <c r="M55" s="57">
        <f t="shared" si="6"/>
        <v>6.415173170895742E-05</v>
      </c>
      <c r="N55" s="57">
        <f t="shared" si="7"/>
        <v>0.0018868156384987478</v>
      </c>
      <c r="O55" s="58">
        <f t="shared" si="8"/>
        <v>9.911233947202287</v>
      </c>
      <c r="P55" s="59" t="str">
        <f t="shared" si="9"/>
        <v>Good</v>
      </c>
      <c r="Q55" s="28"/>
      <c r="R55" s="28"/>
      <c r="S55" s="28"/>
      <c r="T55" s="28"/>
      <c r="U55" s="5"/>
      <c r="V55" s="5"/>
      <c r="W55" s="5"/>
      <c r="X55" s="28"/>
      <c r="Y55" s="28"/>
      <c r="Z55" s="28"/>
      <c r="AA55" s="28"/>
      <c r="AB55" s="28"/>
      <c r="AC55" s="28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14.25">
      <c r="A56" s="53">
        <v>490</v>
      </c>
      <c r="B56" s="36">
        <v>0.0018</v>
      </c>
      <c r="C56" s="54">
        <f t="shared" si="0"/>
        <v>2.9283452022276917</v>
      </c>
      <c r="D56" s="54">
        <f t="shared" si="1"/>
        <v>0.5887907107312418</v>
      </c>
      <c r="E56" s="36">
        <v>15</v>
      </c>
      <c r="F56" s="36">
        <v>15</v>
      </c>
      <c r="G56" s="55">
        <f t="shared" si="2"/>
        <v>0.2679491924677609</v>
      </c>
      <c r="H56" s="36">
        <f t="shared" si="10"/>
        <v>60</v>
      </c>
      <c r="I56" s="56">
        <f t="shared" si="3"/>
        <v>0.882</v>
      </c>
      <c r="J56" s="56">
        <f t="shared" si="4"/>
        <v>0.31626128184059066</v>
      </c>
      <c r="K56" s="56">
        <f t="shared" si="5"/>
        <v>0.31626128184059066</v>
      </c>
      <c r="L56" s="56">
        <f t="shared" si="11"/>
        <v>0.025081081072633446</v>
      </c>
      <c r="M56" s="57">
        <f t="shared" si="6"/>
        <v>6.421169527773195E-05</v>
      </c>
      <c r="N56" s="57">
        <f t="shared" si="7"/>
        <v>0.0018885792728744694</v>
      </c>
      <c r="O56" s="58">
        <f t="shared" si="8"/>
        <v>9.920498123594747</v>
      </c>
      <c r="P56" s="59" t="str">
        <f t="shared" si="9"/>
        <v>Good</v>
      </c>
      <c r="Q56" s="28"/>
      <c r="R56" s="28"/>
      <c r="S56" s="28"/>
      <c r="T56" s="28"/>
      <c r="U56" s="5"/>
      <c r="V56" s="5"/>
      <c r="W56" s="5"/>
      <c r="X56" s="28"/>
      <c r="Y56" s="28"/>
      <c r="Z56" s="28"/>
      <c r="AA56" s="28"/>
      <c r="AB56" s="28"/>
      <c r="AC56" s="28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ht="14.25">
      <c r="A57" s="53">
        <v>500</v>
      </c>
      <c r="B57" s="36">
        <v>0.0018</v>
      </c>
      <c r="C57" s="54">
        <f t="shared" si="0"/>
        <v>2.9406867511384127</v>
      </c>
      <c r="D57" s="54">
        <f t="shared" si="1"/>
        <v>0.5887907107312418</v>
      </c>
      <c r="E57" s="36">
        <v>15</v>
      </c>
      <c r="F57" s="36">
        <v>15</v>
      </c>
      <c r="G57" s="55">
        <f t="shared" si="2"/>
        <v>0.2679491924677609</v>
      </c>
      <c r="H57" s="36">
        <f t="shared" si="10"/>
        <v>60</v>
      </c>
      <c r="I57" s="56">
        <f t="shared" si="3"/>
        <v>0.9</v>
      </c>
      <c r="J57" s="56">
        <f t="shared" si="4"/>
        <v>0.3175941691229486</v>
      </c>
      <c r="K57" s="56">
        <f t="shared" si="5"/>
        <v>0.3175941691229486</v>
      </c>
      <c r="L57" s="56">
        <f t="shared" si="11"/>
        <v>0.024052287573574065</v>
      </c>
      <c r="M57" s="57">
        <f t="shared" si="6"/>
        <v>6.426889994808804E-05</v>
      </c>
      <c r="N57" s="57">
        <f t="shared" si="7"/>
        <v>0.00189026176317906</v>
      </c>
      <c r="O57" s="58">
        <f t="shared" si="8"/>
        <v>9.929336059152652</v>
      </c>
      <c r="P57" s="59" t="str">
        <f t="shared" si="9"/>
        <v>Good</v>
      </c>
      <c r="Q57" s="28"/>
      <c r="R57" s="28"/>
      <c r="S57" s="28"/>
      <c r="T57" s="28"/>
      <c r="U57" s="5"/>
      <c r="V57" s="5"/>
      <c r="W57" s="5"/>
      <c r="X57" s="28"/>
      <c r="Y57" s="28"/>
      <c r="Z57" s="28"/>
      <c r="AA57" s="28"/>
      <c r="AB57" s="28"/>
      <c r="AC57" s="28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14.25">
      <c r="A58" s="53">
        <v>510</v>
      </c>
      <c r="B58" s="36">
        <v>0.0018</v>
      </c>
      <c r="C58" s="54">
        <f t="shared" si="0"/>
        <v>2.9523960446742414</v>
      </c>
      <c r="D58" s="54">
        <f t="shared" si="1"/>
        <v>0.5887907107312418</v>
      </c>
      <c r="E58" s="36">
        <v>15</v>
      </c>
      <c r="F58" s="36">
        <v>15</v>
      </c>
      <c r="G58" s="55">
        <f t="shared" si="2"/>
        <v>0.2679491924677609</v>
      </c>
      <c r="H58" s="36">
        <f t="shared" si="10"/>
        <v>60</v>
      </c>
      <c r="I58" s="56">
        <f t="shared" si="3"/>
        <v>0.9179999999999999</v>
      </c>
      <c r="J58" s="56">
        <f t="shared" si="4"/>
        <v>0.31885877282481806</v>
      </c>
      <c r="K58" s="56">
        <f t="shared" si="5"/>
        <v>0.31885877282481806</v>
      </c>
      <c r="L58" s="56">
        <f t="shared" si="11"/>
        <v>0.023076923069104745</v>
      </c>
      <c r="M58" s="57">
        <f t="shared" si="6"/>
        <v>6.432331024468095E-05</v>
      </c>
      <c r="N58" s="57">
        <f t="shared" si="7"/>
        <v>0.0018918620660200282</v>
      </c>
      <c r="O58" s="58">
        <f t="shared" si="8"/>
        <v>9.937742273050596</v>
      </c>
      <c r="P58" s="59" t="str">
        <f t="shared" si="9"/>
        <v>Good</v>
      </c>
      <c r="Q58" s="28"/>
      <c r="R58" s="28"/>
      <c r="S58" s="28"/>
      <c r="T58" s="28"/>
      <c r="U58" s="5"/>
      <c r="V58" s="5"/>
      <c r="W58" s="5"/>
      <c r="X58" s="28"/>
      <c r="Y58" s="28"/>
      <c r="Z58" s="28"/>
      <c r="AA58" s="28"/>
      <c r="AB58" s="28"/>
      <c r="AC58" s="28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ht="14.25">
      <c r="A59" s="53">
        <v>520</v>
      </c>
      <c r="B59" s="36">
        <v>0.0018</v>
      </c>
      <c r="C59" s="54">
        <f t="shared" si="0"/>
        <v>2.9635054731665678</v>
      </c>
      <c r="D59" s="54">
        <f t="shared" si="1"/>
        <v>0.5887907107312418</v>
      </c>
      <c r="E59" s="36">
        <v>15</v>
      </c>
      <c r="F59" s="36">
        <v>15</v>
      </c>
      <c r="G59" s="55">
        <f t="shared" si="2"/>
        <v>0.2679491924677609</v>
      </c>
      <c r="H59" s="36">
        <f t="shared" si="10"/>
        <v>60</v>
      </c>
      <c r="I59" s="56">
        <f t="shared" si="3"/>
        <v>0.9359999999999999</v>
      </c>
      <c r="J59" s="56">
        <f t="shared" si="4"/>
        <v>0.3200585911019893</v>
      </c>
      <c r="K59" s="56">
        <f t="shared" si="5"/>
        <v>0.3200585911019893</v>
      </c>
      <c r="L59" s="56">
        <f t="shared" si="11"/>
        <v>0.02215143346466235</v>
      </c>
      <c r="M59" s="57">
        <f t="shared" si="6"/>
        <v>6.437491564457587E-05</v>
      </c>
      <c r="N59" s="57">
        <f t="shared" si="7"/>
        <v>0.0018933798718992906</v>
      </c>
      <c r="O59" s="58">
        <f t="shared" si="8"/>
        <v>9.945715139529366</v>
      </c>
      <c r="P59" s="59" t="str">
        <f t="shared" si="9"/>
        <v>Good</v>
      </c>
      <c r="Q59" s="28"/>
      <c r="R59" s="28"/>
      <c r="S59" s="28"/>
      <c r="T59" s="28"/>
      <c r="U59" s="5"/>
      <c r="V59" s="5"/>
      <c r="W59" s="5"/>
      <c r="X59" s="28"/>
      <c r="Y59" s="28"/>
      <c r="Z59" s="28"/>
      <c r="AA59" s="28"/>
      <c r="AB59" s="28"/>
      <c r="AC59" s="28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14.25">
      <c r="A60" s="53">
        <v>530</v>
      </c>
      <c r="B60" s="36">
        <v>0.0018</v>
      </c>
      <c r="C60" s="54">
        <f t="shared" si="0"/>
        <v>2.9740457675958143</v>
      </c>
      <c r="D60" s="54">
        <f t="shared" si="1"/>
        <v>0.5887907107312418</v>
      </c>
      <c r="E60" s="36">
        <v>15</v>
      </c>
      <c r="F60" s="36">
        <v>15</v>
      </c>
      <c r="G60" s="55">
        <f t="shared" si="2"/>
        <v>0.2679491924677609</v>
      </c>
      <c r="H60" s="36">
        <f t="shared" si="10"/>
        <v>60</v>
      </c>
      <c r="I60" s="56">
        <f t="shared" si="3"/>
        <v>0.954</v>
      </c>
      <c r="J60" s="56">
        <f t="shared" si="4"/>
        <v>0.32119694290034795</v>
      </c>
      <c r="K60" s="56">
        <f t="shared" si="5"/>
        <v>0.32119694290034795</v>
      </c>
      <c r="L60" s="56">
        <f t="shared" si="11"/>
        <v>0.021272554598641007</v>
      </c>
      <c r="M60" s="57">
        <f t="shared" si="6"/>
        <v>6.442372645352986E-05</v>
      </c>
      <c r="N60" s="57">
        <f t="shared" si="7"/>
        <v>0.001894815483927349</v>
      </c>
      <c r="O60" s="58">
        <f t="shared" si="8"/>
        <v>9.95325625079492</v>
      </c>
      <c r="P60" s="59" t="str">
        <f t="shared" si="9"/>
        <v>Good</v>
      </c>
      <c r="Q60" s="28"/>
      <c r="R60" s="28"/>
      <c r="S60" s="28"/>
      <c r="T60" s="28"/>
      <c r="U60" s="5"/>
      <c r="V60" s="5"/>
      <c r="W60" s="5"/>
      <c r="X60" s="28"/>
      <c r="Y60" s="28"/>
      <c r="Z60" s="28"/>
      <c r="AA60" s="28"/>
      <c r="AB60" s="28"/>
      <c r="AC60" s="28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ht="14.25">
      <c r="A61" s="53">
        <v>540</v>
      </c>
      <c r="B61" s="36">
        <v>0.0018</v>
      </c>
      <c r="C61" s="54">
        <f t="shared" si="0"/>
        <v>2.9840460845996946</v>
      </c>
      <c r="D61" s="54">
        <f t="shared" si="1"/>
        <v>0.5887907107312418</v>
      </c>
      <c r="E61" s="36">
        <v>15</v>
      </c>
      <c r="F61" s="36">
        <v>15</v>
      </c>
      <c r="G61" s="55">
        <f t="shared" si="2"/>
        <v>0.2679491924677609</v>
      </c>
      <c r="H61" s="36">
        <f t="shared" si="10"/>
        <v>60</v>
      </c>
      <c r="I61" s="56">
        <f t="shared" si="3"/>
        <v>0.972</v>
      </c>
      <c r="J61" s="56">
        <f t="shared" si="4"/>
        <v>0.322276977136767</v>
      </c>
      <c r="K61" s="56">
        <f t="shared" si="5"/>
        <v>0.322276977136767</v>
      </c>
      <c r="L61" s="56">
        <f t="shared" si="11"/>
        <v>0.020437284227771788</v>
      </c>
      <c r="M61" s="57">
        <f t="shared" si="6"/>
        <v>6.446977026308093E-05</v>
      </c>
      <c r="N61" s="57">
        <f t="shared" si="7"/>
        <v>0.0018961697136200275</v>
      </c>
      <c r="O61" s="58">
        <f t="shared" si="8"/>
        <v>9.960369869650158</v>
      </c>
      <c r="P61" s="59" t="str">
        <f t="shared" si="9"/>
        <v>Good</v>
      </c>
      <c r="Q61" s="28"/>
      <c r="R61" s="28"/>
      <c r="S61" s="28"/>
      <c r="T61" s="28"/>
      <c r="U61" s="5"/>
      <c r="V61" s="5"/>
      <c r="W61" s="5"/>
      <c r="X61" s="28"/>
      <c r="Y61" s="28"/>
      <c r="Z61" s="28"/>
      <c r="AA61" s="28"/>
      <c r="AB61" s="28"/>
      <c r="AC61" s="28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ht="14.25">
      <c r="A62" s="53">
        <v>550</v>
      </c>
      <c r="B62" s="36">
        <v>0.0018</v>
      </c>
      <c r="C62" s="54">
        <f t="shared" si="0"/>
        <v>2.9935340871265135</v>
      </c>
      <c r="D62" s="54">
        <f t="shared" si="1"/>
        <v>0.5887907107312418</v>
      </c>
      <c r="E62" s="36">
        <v>15</v>
      </c>
      <c r="F62" s="36">
        <v>15</v>
      </c>
      <c r="G62" s="55">
        <f t="shared" si="2"/>
        <v>0.2679491924677609</v>
      </c>
      <c r="H62" s="36">
        <f t="shared" si="10"/>
        <v>60</v>
      </c>
      <c r="I62" s="56">
        <f t="shared" si="3"/>
        <v>0.99</v>
      </c>
      <c r="J62" s="56">
        <f t="shared" si="4"/>
        <v>0.3233016814096634</v>
      </c>
      <c r="K62" s="56">
        <f t="shared" si="5"/>
        <v>0.3233016814096634</v>
      </c>
      <c r="L62" s="56">
        <f t="shared" si="11"/>
        <v>0.019642857136130454</v>
      </c>
      <c r="M62" s="57">
        <f t="shared" si="6"/>
        <v>6.451308890676162E-05</v>
      </c>
      <c r="N62" s="57">
        <f t="shared" si="7"/>
        <v>0.0018974437913753417</v>
      </c>
      <c r="O62" s="58">
        <f t="shared" si="8"/>
        <v>9.96706245923983</v>
      </c>
      <c r="P62" s="59" t="str">
        <f t="shared" si="9"/>
        <v>Good</v>
      </c>
      <c r="Q62" s="28"/>
      <c r="R62" s="28"/>
      <c r="S62" s="28"/>
      <c r="T62" s="28"/>
      <c r="U62" s="5"/>
      <c r="V62" s="5"/>
      <c r="W62" s="5"/>
      <c r="X62" s="28"/>
      <c r="Y62" s="28"/>
      <c r="Z62" s="28"/>
      <c r="AA62" s="28"/>
      <c r="AB62" s="28"/>
      <c r="AC62" s="28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ht="14.25">
      <c r="A63" s="53">
        <v>560</v>
      </c>
      <c r="B63" s="36">
        <v>0.0018</v>
      </c>
      <c r="C63" s="54">
        <f t="shared" si="0"/>
        <v>3.0025360209566094</v>
      </c>
      <c r="D63" s="54">
        <f t="shared" si="1"/>
        <v>0.5887907107312418</v>
      </c>
      <c r="E63" s="36">
        <v>15</v>
      </c>
      <c r="F63" s="36">
        <v>15</v>
      </c>
      <c r="G63" s="55">
        <f t="shared" si="2"/>
        <v>0.2679491924677609</v>
      </c>
      <c r="H63" s="36">
        <f t="shared" si="10"/>
        <v>60</v>
      </c>
      <c r="I63" s="56">
        <f t="shared" si="3"/>
        <v>1.008</v>
      </c>
      <c r="J63" s="56">
        <f t="shared" si="4"/>
        <v>0.3242738902633138</v>
      </c>
      <c r="K63" s="56">
        <f t="shared" si="5"/>
        <v>0.3242738902633138</v>
      </c>
      <c r="L63" s="56">
        <f t="shared" si="11"/>
        <v>0.018886722973806322</v>
      </c>
      <c r="M63" s="57">
        <f t="shared" si="6"/>
        <v>6.455373584585894E-05</v>
      </c>
      <c r="N63" s="57">
        <f t="shared" si="7"/>
        <v>0.0018986392895840867</v>
      </c>
      <c r="O63" s="58">
        <f t="shared" si="8"/>
        <v>9.973342279158942</v>
      </c>
      <c r="P63" s="59" t="str">
        <f t="shared" si="9"/>
        <v>Good</v>
      </c>
      <c r="Q63" s="28"/>
      <c r="R63" s="28"/>
      <c r="S63" s="28"/>
      <c r="T63" s="28"/>
      <c r="U63" s="5"/>
      <c r="V63" s="5"/>
      <c r="W63" s="5"/>
      <c r="X63" s="28"/>
      <c r="Y63" s="28"/>
      <c r="Z63" s="28"/>
      <c r="AA63" s="28"/>
      <c r="AB63" s="28"/>
      <c r="AC63" s="28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14.25">
      <c r="A64" s="53">
        <v>570</v>
      </c>
      <c r="B64" s="36">
        <v>0.0018</v>
      </c>
      <c r="C64" s="54">
        <f t="shared" si="0"/>
        <v>3.0110767873036224</v>
      </c>
      <c r="D64" s="54">
        <f t="shared" si="1"/>
        <v>0.5887907107312418</v>
      </c>
      <c r="E64" s="36">
        <v>15</v>
      </c>
      <c r="F64" s="36">
        <v>15</v>
      </c>
      <c r="G64" s="55">
        <f t="shared" si="2"/>
        <v>0.2679491924677609</v>
      </c>
      <c r="H64" s="36">
        <f t="shared" si="10"/>
        <v>60</v>
      </c>
      <c r="I64" s="56">
        <f t="shared" si="3"/>
        <v>1.026</v>
      </c>
      <c r="J64" s="56">
        <f t="shared" si="4"/>
        <v>0.3251962930287912</v>
      </c>
      <c r="K64" s="56">
        <f t="shared" si="5"/>
        <v>0.3251962930287912</v>
      </c>
      <c r="L64" s="56">
        <f t="shared" si="11"/>
        <v>0.018166526486599322</v>
      </c>
      <c r="M64" s="57">
        <f t="shared" si="6"/>
        <v>6.459177392531891E-05</v>
      </c>
      <c r="N64" s="57">
        <f t="shared" si="7"/>
        <v>0.0018997580566270267</v>
      </c>
      <c r="O64" s="58">
        <f t="shared" si="8"/>
        <v>9.979219038747292</v>
      </c>
      <c r="P64" s="59" t="str">
        <f t="shared" si="9"/>
        <v>Good</v>
      </c>
      <c r="Q64" s="28"/>
      <c r="R64" s="28"/>
      <c r="S64" s="28"/>
      <c r="T64" s="28"/>
      <c r="U64" s="5"/>
      <c r="V64" s="5"/>
      <c r="W64" s="5"/>
      <c r="X64" s="28"/>
      <c r="Y64" s="28"/>
      <c r="Z64" s="28"/>
      <c r="AA64" s="28"/>
      <c r="AB64" s="28"/>
      <c r="AC64" s="28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ht="14.25">
      <c r="A65" s="53">
        <v>580</v>
      </c>
      <c r="B65" s="36">
        <v>0.0018</v>
      </c>
      <c r="C65" s="54">
        <f t="shared" si="0"/>
        <v>3.0191800116964074</v>
      </c>
      <c r="D65" s="54">
        <f t="shared" si="1"/>
        <v>0.5887907107312418</v>
      </c>
      <c r="E65" s="36">
        <v>15</v>
      </c>
      <c r="F65" s="36">
        <v>15</v>
      </c>
      <c r="G65" s="55">
        <f t="shared" si="2"/>
        <v>0.2679491924677609</v>
      </c>
      <c r="H65" s="36">
        <f t="shared" si="10"/>
        <v>60</v>
      </c>
      <c r="I65" s="56">
        <f t="shared" si="3"/>
        <v>1.044</v>
      </c>
      <c r="J65" s="56">
        <f t="shared" si="4"/>
        <v>0.326071441263212</v>
      </c>
      <c r="K65" s="56">
        <f t="shared" si="5"/>
        <v>0.326071441263212</v>
      </c>
      <c r="L65" s="56">
        <f t="shared" si="11"/>
        <v>0.017480089844899342</v>
      </c>
      <c r="M65" s="57">
        <f t="shared" si="6"/>
        <v>6.46272734489753E-05</v>
      </c>
      <c r="N65" s="57">
        <f t="shared" si="7"/>
        <v>0.0019008021602639794</v>
      </c>
      <c r="O65" s="58">
        <f t="shared" si="8"/>
        <v>9.9847035997186</v>
      </c>
      <c r="P65" s="59" t="str">
        <f t="shared" si="9"/>
        <v>Good</v>
      </c>
      <c r="Q65" s="28"/>
      <c r="R65" s="28"/>
      <c r="S65" s="28"/>
      <c r="T65" s="28"/>
      <c r="U65" s="5"/>
      <c r="V65" s="5"/>
      <c r="W65" s="5"/>
      <c r="X65" s="28"/>
      <c r="Y65" s="28"/>
      <c r="Z65" s="28"/>
      <c r="AA65" s="28"/>
      <c r="AB65" s="28"/>
      <c r="AC65" s="28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4.25">
      <c r="A66" s="53">
        <v>590</v>
      </c>
      <c r="B66" s="36">
        <v>0.0018</v>
      </c>
      <c r="C66" s="54">
        <f t="shared" si="0"/>
        <v>3.0268681093321415</v>
      </c>
      <c r="D66" s="54">
        <f t="shared" si="1"/>
        <v>0.5887907107312418</v>
      </c>
      <c r="E66" s="36">
        <v>15</v>
      </c>
      <c r="F66" s="36">
        <v>15</v>
      </c>
      <c r="G66" s="55">
        <f t="shared" si="2"/>
        <v>0.2679491924677609</v>
      </c>
      <c r="H66" s="36">
        <f t="shared" si="10"/>
        <v>60</v>
      </c>
      <c r="I66" s="56">
        <f t="shared" si="3"/>
        <v>1.062</v>
      </c>
      <c r="J66" s="56">
        <f t="shared" si="4"/>
        <v>0.32690175580787123</v>
      </c>
      <c r="K66" s="56">
        <f t="shared" si="5"/>
        <v>0.32690175580787123</v>
      </c>
      <c r="L66" s="56">
        <f t="shared" si="11"/>
        <v>0.01682539681957951</v>
      </c>
      <c r="M66" s="57">
        <f t="shared" si="6"/>
        <v>6.4660310530537E-05</v>
      </c>
      <c r="N66" s="57">
        <f t="shared" si="7"/>
        <v>0.0019017738391334412</v>
      </c>
      <c r="O66" s="58">
        <f t="shared" si="8"/>
        <v>9.989807721393388</v>
      </c>
      <c r="P66" s="59" t="str">
        <f t="shared" si="9"/>
        <v>Good</v>
      </c>
      <c r="Q66" s="28"/>
      <c r="R66" s="28"/>
      <c r="S66" s="28"/>
      <c r="T66" s="28"/>
      <c r="U66" s="5"/>
      <c r="V66" s="5"/>
      <c r="W66" s="5"/>
      <c r="X66" s="28"/>
      <c r="Y66" s="28"/>
      <c r="Z66" s="28"/>
      <c r="AA66" s="28"/>
      <c r="AB66" s="28"/>
      <c r="AC66" s="28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ht="14.25">
      <c r="A67" s="53">
        <v>600</v>
      </c>
      <c r="B67" s="36">
        <v>0.0018</v>
      </c>
      <c r="C67" s="54">
        <f t="shared" si="0"/>
        <v>3.034162347081401</v>
      </c>
      <c r="D67" s="54">
        <f t="shared" si="1"/>
        <v>0.5887907107312418</v>
      </c>
      <c r="E67" s="36">
        <v>15</v>
      </c>
      <c r="F67" s="36">
        <v>15</v>
      </c>
      <c r="G67" s="55">
        <f t="shared" si="2"/>
        <v>0.2679491924677609</v>
      </c>
      <c r="H67" s="36">
        <f t="shared" si="10"/>
        <v>60</v>
      </c>
      <c r="I67" s="56">
        <f t="shared" si="3"/>
        <v>1.08</v>
      </c>
      <c r="J67" s="56">
        <f t="shared" si="4"/>
        <v>0.3276895334847913</v>
      </c>
      <c r="K67" s="56">
        <f t="shared" si="5"/>
        <v>0.3276895334847913</v>
      </c>
      <c r="L67" s="56">
        <f t="shared" si="11"/>
        <v>0.016200578586478748</v>
      </c>
      <c r="M67" s="57">
        <f t="shared" si="6"/>
        <v>6.469096568291789E-05</v>
      </c>
      <c r="N67" s="57">
        <f t="shared" si="7"/>
        <v>0.0019026754612622909</v>
      </c>
      <c r="O67" s="58">
        <f t="shared" si="8"/>
        <v>9.994543842755045</v>
      </c>
      <c r="P67" s="59" t="str">
        <f t="shared" si="9"/>
        <v>Good</v>
      </c>
      <c r="Q67" s="28"/>
      <c r="R67" s="28"/>
      <c r="S67" s="28"/>
      <c r="T67" s="28"/>
      <c r="U67" s="5"/>
      <c r="V67" s="5"/>
      <c r="W67" s="5"/>
      <c r="X67" s="28"/>
      <c r="Y67" s="28"/>
      <c r="Z67" s="28"/>
      <c r="AA67" s="28"/>
      <c r="AB67" s="28"/>
      <c r="AC67" s="28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ht="14.25">
      <c r="A68" s="53">
        <v>610</v>
      </c>
      <c r="B68" s="36">
        <v>0.0018</v>
      </c>
      <c r="C68" s="54">
        <f t="shared" si="0"/>
        <v>3.041082902316734</v>
      </c>
      <c r="D68" s="54">
        <f t="shared" si="1"/>
        <v>0.5887907107312418</v>
      </c>
      <c r="E68" s="36">
        <v>15</v>
      </c>
      <c r="F68" s="36">
        <v>15</v>
      </c>
      <c r="G68" s="55">
        <f t="shared" si="2"/>
        <v>0.2679491924677609</v>
      </c>
      <c r="H68" s="36">
        <f t="shared" si="10"/>
        <v>60</v>
      </c>
      <c r="I68" s="56">
        <f t="shared" si="3"/>
        <v>1.0979999999999999</v>
      </c>
      <c r="J68" s="56">
        <f t="shared" si="4"/>
        <v>0.3284369534502073</v>
      </c>
      <c r="K68" s="56">
        <f t="shared" si="5"/>
        <v>0.3284369534502073</v>
      </c>
      <c r="L68" s="56">
        <f t="shared" si="11"/>
        <v>0.015603900969824952</v>
      </c>
      <c r="M68" s="57">
        <f t="shared" si="6"/>
        <v>6.471932261371767E-05</v>
      </c>
      <c r="N68" s="57">
        <f t="shared" si="7"/>
        <v>0.0019035094886387552</v>
      </c>
      <c r="O68" s="58">
        <f t="shared" si="8"/>
        <v>9.998924896355536</v>
      </c>
      <c r="P68" s="59" t="str">
        <f t="shared" si="9"/>
        <v>Good</v>
      </c>
      <c r="Q68" s="28"/>
      <c r="R68" s="28"/>
      <c r="S68" s="28"/>
      <c r="T68" s="28"/>
      <c r="U68" s="5"/>
      <c r="V68" s="5"/>
      <c r="W68" s="5"/>
      <c r="X68" s="28"/>
      <c r="Y68" s="28"/>
      <c r="Z68" s="28"/>
      <c r="AA68" s="28"/>
      <c r="AB68" s="28"/>
      <c r="AC68" s="28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ht="14.25">
      <c r="A69" s="53">
        <v>620</v>
      </c>
      <c r="B69" s="36">
        <v>0.0018</v>
      </c>
      <c r="C69" s="54">
        <f t="shared" si="0"/>
        <v>3.0476489187274485</v>
      </c>
      <c r="D69" s="54">
        <f t="shared" si="1"/>
        <v>0.5887907107312418</v>
      </c>
      <c r="E69" s="36">
        <v>15</v>
      </c>
      <c r="F69" s="36">
        <v>15</v>
      </c>
      <c r="G69" s="55">
        <f t="shared" si="2"/>
        <v>0.2679491924677609</v>
      </c>
      <c r="H69" s="36">
        <f t="shared" si="10"/>
        <v>60</v>
      </c>
      <c r="I69" s="56">
        <f t="shared" si="3"/>
        <v>1.1159999999999999</v>
      </c>
      <c r="J69" s="56">
        <f t="shared" si="4"/>
        <v>0.32914608322256445</v>
      </c>
      <c r="K69" s="56">
        <f t="shared" si="5"/>
        <v>0.32914608322256445</v>
      </c>
      <c r="L69" s="56">
        <f t="shared" si="11"/>
        <v>0.015033752959555497</v>
      </c>
      <c r="M69" s="57">
        <f t="shared" si="6"/>
        <v>6.474546719911333E-05</v>
      </c>
      <c r="N69" s="57">
        <f t="shared" si="7"/>
        <v>0.0019042784470327452</v>
      </c>
      <c r="O69" s="58">
        <f t="shared" si="8"/>
        <v>10.00296414978496</v>
      </c>
      <c r="P69" s="59" t="str">
        <f t="shared" si="9"/>
        <v>Good</v>
      </c>
      <c r="Q69" s="28"/>
      <c r="R69" s="28"/>
      <c r="S69" s="28"/>
      <c r="T69" s="28"/>
      <c r="U69" s="5"/>
      <c r="V69" s="5"/>
      <c r="W69" s="5"/>
      <c r="X69" s="28"/>
      <c r="Y69" s="28"/>
      <c r="Z69" s="28"/>
      <c r="AA69" s="28"/>
      <c r="AB69" s="28"/>
      <c r="AC69" s="28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ht="14.25">
      <c r="A70" s="53">
        <v>630</v>
      </c>
      <c r="B70" s="36">
        <v>0.0018</v>
      </c>
      <c r="C70" s="54">
        <f t="shared" si="0"/>
        <v>3.053878559275024</v>
      </c>
      <c r="D70" s="54">
        <f t="shared" si="1"/>
        <v>0.5887907107312418</v>
      </c>
      <c r="E70" s="36">
        <v>15</v>
      </c>
      <c r="F70" s="36">
        <v>15</v>
      </c>
      <c r="G70" s="55">
        <f t="shared" si="2"/>
        <v>0.2679491924677609</v>
      </c>
      <c r="H70" s="36">
        <f t="shared" si="10"/>
        <v>60</v>
      </c>
      <c r="I70" s="56">
        <f t="shared" si="3"/>
        <v>1.134</v>
      </c>
      <c r="J70" s="56">
        <f t="shared" si="4"/>
        <v>0.3298188844017026</v>
      </c>
      <c r="K70" s="56">
        <f t="shared" si="5"/>
        <v>0.3298188844017026</v>
      </c>
      <c r="L70" s="56">
        <f t="shared" si="11"/>
        <v>0.014488636358583681</v>
      </c>
      <c r="M70" s="57">
        <f t="shared" si="6"/>
        <v>6.476948661221784E-05</v>
      </c>
      <c r="N70" s="57">
        <f t="shared" si="7"/>
        <v>0.0019049849003593482</v>
      </c>
      <c r="O70" s="58">
        <f t="shared" si="8"/>
        <v>10.006675071005814</v>
      </c>
      <c r="P70" s="59" t="str">
        <f t="shared" si="9"/>
        <v>Good</v>
      </c>
      <c r="Q70" s="28"/>
      <c r="R70" s="28"/>
      <c r="S70" s="28"/>
      <c r="T70" s="28"/>
      <c r="U70" s="5"/>
      <c r="V70" s="5"/>
      <c r="W70" s="5"/>
      <c r="X70" s="28"/>
      <c r="Y70" s="28"/>
      <c r="Z70" s="28"/>
      <c r="AA70" s="28"/>
      <c r="AB70" s="28"/>
      <c r="AC70" s="28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ht="14.25">
      <c r="A71" s="53">
        <v>640</v>
      </c>
      <c r="B71" s="36">
        <v>0.0018</v>
      </c>
      <c r="C71" s="54">
        <f aca="true" t="shared" si="12" ref="C71:C134">(1-2.71828281828^(-2*D71*G71*A71/H71))/(2*D71*G71)</f>
        <v>3.0597890564356285</v>
      </c>
      <c r="D71" s="54">
        <f aca="true" t="shared" si="13" ref="D71:D134">(1-SIN(E71*3.141592654/180))/(1+SIN(E71*3.14159254/180))</f>
        <v>0.5887907107312418</v>
      </c>
      <c r="E71" s="36">
        <v>15</v>
      </c>
      <c r="F71" s="36">
        <v>15</v>
      </c>
      <c r="G71" s="55">
        <f aca="true" t="shared" si="14" ref="G71:G134">TAN((F71/180)*3.141592654)</f>
        <v>0.2679491924677609</v>
      </c>
      <c r="H71" s="36">
        <f t="shared" si="10"/>
        <v>60</v>
      </c>
      <c r="I71" s="56">
        <f aca="true" t="shared" si="15" ref="I71:I134">A71*B71</f>
        <v>1.152</v>
      </c>
      <c r="J71" s="56">
        <f aca="true" t="shared" si="16" ref="J71:J134">B71*C71*H71</f>
        <v>0.33045721809504786</v>
      </c>
      <c r="K71" s="56">
        <f aca="true" t="shared" si="17" ref="K71:K134">IF($E$3="矢板",I71,IF(A71&lt;=200,I71,IF(A71&lt;300,MAX(I$27,J71),J71)))</f>
        <v>0.33045721809504786</v>
      </c>
      <c r="L71" s="56">
        <f t="shared" si="11"/>
        <v>0.013967156434185894</v>
      </c>
      <c r="M71" s="57">
        <f aca="true" t="shared" si="18" ref="M71:M134">2*VLOOKUP($D$3,$U$6:$X$9,3)*(K71+L71)*($B$3/20-$C$3/20)^4/(2100000*($C$3/10)^3/12+0.061*VLOOKUP($E$3,$Z$7:$AA$8,2)*($B$3/20-$C$3/20)^3)</f>
        <v>6.479146858521314E-05</v>
      </c>
      <c r="N71" s="57">
        <f aca="true" t="shared" si="19" ref="N71:N134">M71/($B$3/10)*100</f>
        <v>0.001905631428976857</v>
      </c>
      <c r="O71" s="58">
        <f aca="true" t="shared" si="20" ref="O71:O134">2*(K71+L71)*(VLOOKUP($D$3,$U$6:$X$9,2)*($B$3/20-$C$3/20)^2*2100000*($C$3/10)^3/12+VLOOKUP($D$3,$U$6:$X$9,4)*VLOOKUP($E$3,$Z$7:$AA$8,2)*($B$3/20-$C$3/20)^5)/(1.5*($C$3/10)^2/6*(2100000*($C$3/10)^3/12+0.061*VLOOKUP($E$3,$Z$7:$AA$8,2)*($B$3/20-$C$3/20)^3))</f>
        <v>10.010071214354928</v>
      </c>
      <c r="P71" s="59" t="str">
        <f aca="true" t="shared" si="21" ref="P71:P134">IF(N71&lt;=HLOOKUP($H$3,V$2:W$3,2),IF(O71&lt;=HLOOKUP($A$3,Z$2:AB$3,2),"Good","NoGood"),"NoGood")</f>
        <v>Good</v>
      </c>
      <c r="Q71" s="28"/>
      <c r="R71" s="28"/>
      <c r="S71" s="28"/>
      <c r="T71" s="28"/>
      <c r="U71" s="5"/>
      <c r="V71" s="5"/>
      <c r="W71" s="5"/>
      <c r="X71" s="28"/>
      <c r="Y71" s="28"/>
      <c r="Z71" s="28"/>
      <c r="AA71" s="28"/>
      <c r="AB71" s="28"/>
      <c r="AC71" s="28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ht="14.25">
      <c r="A72" s="53">
        <v>650</v>
      </c>
      <c r="B72" s="36">
        <v>0.0018</v>
      </c>
      <c r="C72" s="54">
        <f t="shared" si="12"/>
        <v>3.06539675986871</v>
      </c>
      <c r="D72" s="54">
        <f t="shared" si="13"/>
        <v>0.5887907107312418</v>
      </c>
      <c r="E72" s="36">
        <v>15</v>
      </c>
      <c r="F72" s="36">
        <v>15</v>
      </c>
      <c r="G72" s="55">
        <f t="shared" si="14"/>
        <v>0.2679491924677609</v>
      </c>
      <c r="H72" s="36">
        <f aca="true" t="shared" si="22" ref="H72:H135">VLOOKUP($B$3,$Q$7:$S$47,3)</f>
        <v>60</v>
      </c>
      <c r="I72" s="56">
        <f t="shared" si="15"/>
        <v>1.17</v>
      </c>
      <c r="J72" s="56">
        <f t="shared" si="16"/>
        <v>0.3310628500658207</v>
      </c>
      <c r="K72" s="56">
        <f t="shared" si="17"/>
        <v>0.3310628500658207</v>
      </c>
      <c r="L72" s="56">
        <f aca="true" t="shared" si="23" ref="L72:L135">2*$G$3*$F$3*0.4*1000*(1+IF(A72&lt;150,0.5,IF(A72&lt;650,0.65-0.001*A72,0)))/(($G$3*175+($G$3-1)*100+50+2*A72*TAN(45*3.141592654/180))*(20+2*A72*TAN(45*3.141592654/180)))</f>
        <v>0.013468013463297965</v>
      </c>
      <c r="M72" s="57">
        <f t="shared" si="18"/>
        <v>6.481150078734791E-05</v>
      </c>
      <c r="N72" s="57">
        <f t="shared" si="19"/>
        <v>0.0019062206113925856</v>
      </c>
      <c r="O72" s="58">
        <f t="shared" si="20"/>
        <v>10.01316612444615</v>
      </c>
      <c r="P72" s="59" t="str">
        <f t="shared" si="21"/>
        <v>Good</v>
      </c>
      <c r="Q72" s="28"/>
      <c r="R72" s="28"/>
      <c r="S72" s="28"/>
      <c r="T72" s="28"/>
      <c r="U72" s="5"/>
      <c r="V72" s="5"/>
      <c r="W72" s="5"/>
      <c r="X72" s="28"/>
      <c r="Y72" s="28"/>
      <c r="Z72" s="28"/>
      <c r="AA72" s="28"/>
      <c r="AB72" s="28"/>
      <c r="AC72" s="28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ht="14.25">
      <c r="A73" s="53">
        <v>660</v>
      </c>
      <c r="B73" s="36">
        <v>0.0018</v>
      </c>
      <c r="C73" s="54">
        <f t="shared" si="12"/>
        <v>3.070717181643548</v>
      </c>
      <c r="D73" s="54">
        <f t="shared" si="13"/>
        <v>0.5887907107312418</v>
      </c>
      <c r="E73" s="36">
        <v>15</v>
      </c>
      <c r="F73" s="36">
        <v>15</v>
      </c>
      <c r="G73" s="55">
        <f t="shared" si="14"/>
        <v>0.2679491924677609</v>
      </c>
      <c r="H73" s="36">
        <f t="shared" si="22"/>
        <v>60</v>
      </c>
      <c r="I73" s="56">
        <f t="shared" si="15"/>
        <v>1.188</v>
      </c>
      <c r="J73" s="56">
        <f t="shared" si="16"/>
        <v>0.33163745561750313</v>
      </c>
      <c r="K73" s="56">
        <f t="shared" si="17"/>
        <v>0.33163745561750313</v>
      </c>
      <c r="L73" s="56">
        <f t="shared" si="23"/>
        <v>0.013121207146454998</v>
      </c>
      <c r="M73" s="57">
        <f t="shared" si="18"/>
        <v>6.4854353291582E-05</v>
      </c>
      <c r="N73" s="57">
        <f t="shared" si="19"/>
        <v>0.0019074809791641764</v>
      </c>
      <c r="O73" s="58">
        <f t="shared" si="20"/>
        <v>10.019786697007063</v>
      </c>
      <c r="P73" s="59" t="str">
        <f t="shared" si="21"/>
        <v>Good</v>
      </c>
      <c r="Q73" s="28"/>
      <c r="R73" s="28"/>
      <c r="S73" s="28"/>
      <c r="T73" s="28"/>
      <c r="U73" s="5"/>
      <c r="V73" s="5"/>
      <c r="W73" s="5"/>
      <c r="X73" s="28"/>
      <c r="Y73" s="28"/>
      <c r="Z73" s="28"/>
      <c r="AA73" s="28"/>
      <c r="AB73" s="28"/>
      <c r="AC73" s="28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ht="14.25">
      <c r="A74" s="53">
        <v>670</v>
      </c>
      <c r="B74" s="36">
        <v>0.0018</v>
      </c>
      <c r="C74" s="54">
        <f t="shared" si="12"/>
        <v>3.075765039148846</v>
      </c>
      <c r="D74" s="54">
        <f t="shared" si="13"/>
        <v>0.5887907107312418</v>
      </c>
      <c r="E74" s="36">
        <v>15</v>
      </c>
      <c r="F74" s="36">
        <v>15</v>
      </c>
      <c r="G74" s="55">
        <f t="shared" si="14"/>
        <v>0.2679491924677609</v>
      </c>
      <c r="H74" s="36">
        <f t="shared" si="22"/>
        <v>60</v>
      </c>
      <c r="I74" s="56">
        <f t="shared" si="15"/>
        <v>1.206</v>
      </c>
      <c r="J74" s="56">
        <f t="shared" si="16"/>
        <v>0.3321826242280754</v>
      </c>
      <c r="K74" s="56">
        <f t="shared" si="17"/>
        <v>0.3321826242280754</v>
      </c>
      <c r="L74" s="56">
        <f t="shared" si="23"/>
        <v>0.012787723780671917</v>
      </c>
      <c r="M74" s="57">
        <f t="shared" si="18"/>
        <v>6.489417450895796E-05</v>
      </c>
      <c r="N74" s="57">
        <f t="shared" si="19"/>
        <v>0.0019086521914399401</v>
      </c>
      <c r="O74" s="58">
        <f t="shared" si="20"/>
        <v>10.025938945605217</v>
      </c>
      <c r="P74" s="59" t="str">
        <f t="shared" si="21"/>
        <v>Good</v>
      </c>
      <c r="Q74" s="28"/>
      <c r="R74" s="28"/>
      <c r="S74" s="28"/>
      <c r="T74" s="28"/>
      <c r="U74" s="5"/>
      <c r="V74" s="5"/>
      <c r="W74" s="5"/>
      <c r="X74" s="28"/>
      <c r="Y74" s="28"/>
      <c r="Z74" s="28"/>
      <c r="AA74" s="28"/>
      <c r="AB74" s="28"/>
      <c r="AC74" s="28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ht="14.25">
      <c r="A75" s="53">
        <v>680</v>
      </c>
      <c r="B75" s="36">
        <v>0.0018</v>
      </c>
      <c r="C75" s="54">
        <f t="shared" si="12"/>
        <v>3.080554295804081</v>
      </c>
      <c r="D75" s="54">
        <f t="shared" si="13"/>
        <v>0.5887907107312418</v>
      </c>
      <c r="E75" s="36">
        <v>15</v>
      </c>
      <c r="F75" s="36">
        <v>15</v>
      </c>
      <c r="G75" s="55">
        <f t="shared" si="14"/>
        <v>0.2679491924677609</v>
      </c>
      <c r="H75" s="36">
        <f t="shared" si="22"/>
        <v>60</v>
      </c>
      <c r="I75" s="56">
        <f t="shared" si="15"/>
        <v>1.224</v>
      </c>
      <c r="J75" s="56">
        <f t="shared" si="16"/>
        <v>0.3326998639468407</v>
      </c>
      <c r="K75" s="56">
        <f t="shared" si="17"/>
        <v>0.3326998639468407</v>
      </c>
      <c r="L75" s="56">
        <f t="shared" si="23"/>
        <v>0.01246688483276174</v>
      </c>
      <c r="M75" s="57">
        <f t="shared" si="18"/>
        <v>6.493112048408638E-05</v>
      </c>
      <c r="N75" s="57">
        <f t="shared" si="19"/>
        <v>0.0019097388377672464</v>
      </c>
      <c r="O75" s="58">
        <f t="shared" si="20"/>
        <v>10.031646978625535</v>
      </c>
      <c r="P75" s="59" t="str">
        <f t="shared" si="21"/>
        <v>Good</v>
      </c>
      <c r="Q75" s="28"/>
      <c r="R75" s="28"/>
      <c r="S75" s="28"/>
      <c r="T75" s="28"/>
      <c r="U75" s="5"/>
      <c r="V75" s="5"/>
      <c r="W75" s="5"/>
      <c r="X75" s="28"/>
      <c r="Y75" s="28"/>
      <c r="Z75" s="28"/>
      <c r="AA75" s="28"/>
      <c r="AB75" s="28"/>
      <c r="AC75" s="28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ht="14.25">
      <c r="A76" s="53">
        <v>690</v>
      </c>
      <c r="B76" s="36">
        <v>0.0018</v>
      </c>
      <c r="C76" s="54">
        <f t="shared" si="12"/>
        <v>3.0850981996852096</v>
      </c>
      <c r="D76" s="54">
        <f t="shared" si="13"/>
        <v>0.5887907107312418</v>
      </c>
      <c r="E76" s="36">
        <v>15</v>
      </c>
      <c r="F76" s="36">
        <v>15</v>
      </c>
      <c r="G76" s="55">
        <f t="shared" si="14"/>
        <v>0.2679491924677609</v>
      </c>
      <c r="H76" s="36">
        <f t="shared" si="22"/>
        <v>60</v>
      </c>
      <c r="I76" s="56">
        <f t="shared" si="15"/>
        <v>1.242</v>
      </c>
      <c r="J76" s="56">
        <f t="shared" si="16"/>
        <v>0.33319060556600266</v>
      </c>
      <c r="K76" s="56">
        <f t="shared" si="17"/>
        <v>0.33319060556600266</v>
      </c>
      <c r="L76" s="56">
        <f t="shared" si="23"/>
        <v>0.012158054706957714</v>
      </c>
      <c r="M76" s="57">
        <f t="shared" si="18"/>
        <v>6.496534080552356E-05</v>
      </c>
      <c r="N76" s="57">
        <f t="shared" si="19"/>
        <v>0.0019107453178095163</v>
      </c>
      <c r="O76" s="58">
        <f t="shared" si="20"/>
        <v>10.036933907013546</v>
      </c>
      <c r="P76" s="59" t="str">
        <f t="shared" si="21"/>
        <v>Good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ht="14.25">
      <c r="A77" s="53">
        <v>700</v>
      </c>
      <c r="B77" s="36">
        <v>0.0018</v>
      </c>
      <c r="C77" s="54">
        <f t="shared" si="12"/>
        <v>3.0894093201715944</v>
      </c>
      <c r="D77" s="54">
        <f t="shared" si="13"/>
        <v>0.5887907107312418</v>
      </c>
      <c r="E77" s="36">
        <v>15</v>
      </c>
      <c r="F77" s="36">
        <v>15</v>
      </c>
      <c r="G77" s="55">
        <f t="shared" si="14"/>
        <v>0.2679491924677609</v>
      </c>
      <c r="H77" s="36">
        <f t="shared" si="22"/>
        <v>60</v>
      </c>
      <c r="I77" s="56">
        <f t="shared" si="15"/>
        <v>1.26</v>
      </c>
      <c r="J77" s="56">
        <f t="shared" si="16"/>
        <v>0.3336562065785322</v>
      </c>
      <c r="K77" s="56">
        <f t="shared" si="17"/>
        <v>0.3336562065785322</v>
      </c>
      <c r="L77" s="56">
        <f t="shared" si="23"/>
        <v>0.01186063750507524</v>
      </c>
      <c r="M77" s="57">
        <f t="shared" si="18"/>
        <v>6.499697874084384E-05</v>
      </c>
      <c r="N77" s="57">
        <f t="shared" si="19"/>
        <v>0.0019116758453189364</v>
      </c>
      <c r="O77" s="58">
        <f t="shared" si="20"/>
        <v>10.04182186514363</v>
      </c>
      <c r="P77" s="59" t="str">
        <f t="shared" si="21"/>
        <v>Good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ht="14.25">
      <c r="A78" s="53">
        <v>710</v>
      </c>
      <c r="B78" s="36">
        <v>0.0018</v>
      </c>
      <c r="C78" s="54">
        <f t="shared" si="12"/>
        <v>3.093499582715508</v>
      </c>
      <c r="D78" s="54">
        <f t="shared" si="13"/>
        <v>0.5887907107312418</v>
      </c>
      <c r="E78" s="36">
        <v>15</v>
      </c>
      <c r="F78" s="36">
        <v>15</v>
      </c>
      <c r="G78" s="55">
        <f t="shared" si="14"/>
        <v>0.2679491924677609</v>
      </c>
      <c r="H78" s="36">
        <f t="shared" si="22"/>
        <v>60</v>
      </c>
      <c r="I78" s="56">
        <f t="shared" si="15"/>
        <v>1.278</v>
      </c>
      <c r="J78" s="56">
        <f t="shared" si="16"/>
        <v>0.3340979549332749</v>
      </c>
      <c r="K78" s="56">
        <f t="shared" si="17"/>
        <v>0.3340979549332749</v>
      </c>
      <c r="L78" s="56">
        <f t="shared" si="23"/>
        <v>0.011574074069977477</v>
      </c>
      <c r="M78" s="57">
        <f t="shared" si="18"/>
        <v>6.502617138686318E-05</v>
      </c>
      <c r="N78" s="57">
        <f t="shared" si="19"/>
        <v>0.0019125344525547994</v>
      </c>
      <c r="O78" s="58">
        <f t="shared" si="20"/>
        <v>10.046332034028056</v>
      </c>
      <c r="P78" s="59" t="str">
        <f t="shared" si="21"/>
        <v>Good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ht="14.25">
      <c r="A79" s="53">
        <v>720</v>
      </c>
      <c r="B79" s="36">
        <v>0.0018</v>
      </c>
      <c r="C79" s="54">
        <f t="shared" si="12"/>
        <v>3.0973803018304067</v>
      </c>
      <c r="D79" s="54">
        <f t="shared" si="13"/>
        <v>0.5887907107312418</v>
      </c>
      <c r="E79" s="36">
        <v>15</v>
      </c>
      <c r="F79" s="36">
        <v>15</v>
      </c>
      <c r="G79" s="55">
        <f t="shared" si="14"/>
        <v>0.2679491924677609</v>
      </c>
      <c r="H79" s="36">
        <f t="shared" si="22"/>
        <v>60</v>
      </c>
      <c r="I79" s="56">
        <f t="shared" si="15"/>
        <v>1.296</v>
      </c>
      <c r="J79" s="56">
        <f t="shared" si="16"/>
        <v>0.33451707259768393</v>
      </c>
      <c r="K79" s="56">
        <f t="shared" si="17"/>
        <v>0.33451707259768393</v>
      </c>
      <c r="L79" s="56">
        <f t="shared" si="23"/>
        <v>0.011297839284230638</v>
      </c>
      <c r="M79" s="57">
        <f t="shared" si="18"/>
        <v>6.505304983167958E-05</v>
      </c>
      <c r="N79" s="57">
        <f t="shared" si="19"/>
        <v>0.0019133249950493995</v>
      </c>
      <c r="O79" s="58">
        <f t="shared" si="20"/>
        <v>10.050484666351698</v>
      </c>
      <c r="P79" s="59" t="str">
        <f t="shared" si="21"/>
        <v>Good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ht="14.25">
      <c r="A80" s="53">
        <v>730</v>
      </c>
      <c r="B80" s="36">
        <v>0.0018</v>
      </c>
      <c r="C80" s="54">
        <f t="shared" si="12"/>
        <v>3.1010622123892166</v>
      </c>
      <c r="D80" s="54">
        <f t="shared" si="13"/>
        <v>0.5887907107312418</v>
      </c>
      <c r="E80" s="36">
        <v>15</v>
      </c>
      <c r="F80" s="36">
        <v>15</v>
      </c>
      <c r="G80" s="55">
        <f t="shared" si="14"/>
        <v>0.2679491924677609</v>
      </c>
      <c r="H80" s="36">
        <f t="shared" si="22"/>
        <v>60</v>
      </c>
      <c r="I80" s="56">
        <f t="shared" si="15"/>
        <v>1.314</v>
      </c>
      <c r="J80" s="56">
        <f t="shared" si="16"/>
        <v>0.33491471893803537</v>
      </c>
      <c r="K80" s="56">
        <f t="shared" si="17"/>
        <v>0.33491471893803537</v>
      </c>
      <c r="L80" s="56">
        <f t="shared" si="23"/>
        <v>0.011031439598950766</v>
      </c>
      <c r="M80" s="57">
        <f t="shared" si="18"/>
        <v>6.50777393256813E-05</v>
      </c>
      <c r="N80" s="57">
        <f t="shared" si="19"/>
        <v>0.0019140511566376852</v>
      </c>
      <c r="O80" s="58">
        <f t="shared" si="20"/>
        <v>10.054299112892274</v>
      </c>
      <c r="P80" s="59" t="str">
        <f t="shared" si="21"/>
        <v>Good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ht="14.25">
      <c r="A81" s="53">
        <v>740</v>
      </c>
      <c r="B81" s="36">
        <v>0.0018</v>
      </c>
      <c r="C81" s="54">
        <f t="shared" si="12"/>
        <v>3.1045554993192157</v>
      </c>
      <c r="D81" s="54">
        <f t="shared" si="13"/>
        <v>0.5887907107312418</v>
      </c>
      <c r="E81" s="36">
        <v>15</v>
      </c>
      <c r="F81" s="36">
        <v>15</v>
      </c>
      <c r="G81" s="55">
        <f t="shared" si="14"/>
        <v>0.2679491924677609</v>
      </c>
      <c r="H81" s="36">
        <f t="shared" si="22"/>
        <v>60</v>
      </c>
      <c r="I81" s="56">
        <f t="shared" si="15"/>
        <v>1.332</v>
      </c>
      <c r="J81" s="56">
        <f t="shared" si="16"/>
        <v>0.3352919939264753</v>
      </c>
      <c r="K81" s="56">
        <f t="shared" si="17"/>
        <v>0.3352919939264753</v>
      </c>
      <c r="L81" s="56">
        <f t="shared" si="23"/>
        <v>0.010774410770578549</v>
      </c>
      <c r="M81" s="57">
        <f t="shared" si="18"/>
        <v>6.510035945909424E-05</v>
      </c>
      <c r="N81" s="57">
        <f t="shared" si="19"/>
        <v>0.0019147164546792425</v>
      </c>
      <c r="O81" s="58">
        <f t="shared" si="20"/>
        <v>10.057793849950809</v>
      </c>
      <c r="P81" s="59" t="str">
        <f t="shared" si="21"/>
        <v>Good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ht="14.25">
      <c r="A82" s="53">
        <v>750</v>
      </c>
      <c r="B82" s="36">
        <v>0.0018</v>
      </c>
      <c r="C82" s="54">
        <f t="shared" si="12"/>
        <v>3.107869825775655</v>
      </c>
      <c r="D82" s="54">
        <f t="shared" si="13"/>
        <v>0.5887907107312418</v>
      </c>
      <c r="E82" s="36">
        <v>15</v>
      </c>
      <c r="F82" s="36">
        <v>15</v>
      </c>
      <c r="G82" s="55">
        <f t="shared" si="14"/>
        <v>0.2679491924677609</v>
      </c>
      <c r="H82" s="36">
        <f t="shared" si="22"/>
        <v>60</v>
      </c>
      <c r="I82" s="56">
        <f t="shared" si="15"/>
        <v>1.3499999999999999</v>
      </c>
      <c r="J82" s="56">
        <f t="shared" si="16"/>
        <v>0.33564994118377073</v>
      </c>
      <c r="K82" s="56">
        <f t="shared" si="17"/>
        <v>0.33564994118377073</v>
      </c>
      <c r="L82" s="56">
        <f t="shared" si="23"/>
        <v>0.01052631578572387</v>
      </c>
      <c r="M82" s="57">
        <f t="shared" si="18"/>
        <v>6.512102434400139E-05</v>
      </c>
      <c r="N82" s="57">
        <f t="shared" si="19"/>
        <v>0.0019153242454118056</v>
      </c>
      <c r="O82" s="58">
        <f t="shared" si="20"/>
        <v>10.060986507473071</v>
      </c>
      <c r="P82" s="59" t="str">
        <f t="shared" si="21"/>
        <v>Good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ht="14.25">
      <c r="A83" s="53">
        <v>760</v>
      </c>
      <c r="B83" s="36">
        <v>0.0018</v>
      </c>
      <c r="C83" s="54">
        <f t="shared" si="12"/>
        <v>3.1110143598720432</v>
      </c>
      <c r="D83" s="54">
        <f t="shared" si="13"/>
        <v>0.5887907107312418</v>
      </c>
      <c r="E83" s="36">
        <v>15</v>
      </c>
      <c r="F83" s="36">
        <v>15</v>
      </c>
      <c r="G83" s="55">
        <f t="shared" si="14"/>
        <v>0.2679491924677609</v>
      </c>
      <c r="H83" s="36">
        <f t="shared" si="22"/>
        <v>60</v>
      </c>
      <c r="I83" s="56">
        <f t="shared" si="15"/>
        <v>1.3679999999999999</v>
      </c>
      <c r="J83" s="56">
        <f t="shared" si="16"/>
        <v>0.33598955086618065</v>
      </c>
      <c r="K83" s="56">
        <f t="shared" si="17"/>
        <v>0.33598955086618065</v>
      </c>
      <c r="L83" s="56">
        <f t="shared" si="23"/>
        <v>0.010286742956340234</v>
      </c>
      <c r="M83" s="57">
        <f t="shared" si="18"/>
        <v>6.513984279908044E-05</v>
      </c>
      <c r="N83" s="57">
        <f t="shared" si="19"/>
        <v>0.001915877729384719</v>
      </c>
      <c r="O83" s="58">
        <f t="shared" si="20"/>
        <v>10.063893897590921</v>
      </c>
      <c r="P83" s="59" t="str">
        <f t="shared" si="21"/>
        <v>Good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ht="14.25">
      <c r="A84" s="53">
        <v>770</v>
      </c>
      <c r="B84" s="36">
        <v>0.0018</v>
      </c>
      <c r="C84" s="54">
        <f t="shared" si="12"/>
        <v>3.113997800041052</v>
      </c>
      <c r="D84" s="54">
        <f t="shared" si="13"/>
        <v>0.5887907107312418</v>
      </c>
      <c r="E84" s="36">
        <v>15</v>
      </c>
      <c r="F84" s="36">
        <v>15</v>
      </c>
      <c r="G84" s="55">
        <f t="shared" si="14"/>
        <v>0.2679491924677609</v>
      </c>
      <c r="H84" s="36">
        <f t="shared" si="22"/>
        <v>60</v>
      </c>
      <c r="I84" s="56">
        <f t="shared" si="15"/>
        <v>1.386</v>
      </c>
      <c r="J84" s="56">
        <f t="shared" si="16"/>
        <v>0.3363117624044336</v>
      </c>
      <c r="K84" s="56">
        <f t="shared" si="17"/>
        <v>0.3363117624044336</v>
      </c>
      <c r="L84" s="56">
        <f t="shared" si="23"/>
        <v>0.010055304169358402</v>
      </c>
      <c r="M84" s="57">
        <f t="shared" si="18"/>
        <v>6.51569185355768E-05</v>
      </c>
      <c r="N84" s="57">
        <f t="shared" si="19"/>
        <v>0.0019163799569287291</v>
      </c>
      <c r="O84" s="58">
        <f t="shared" si="20"/>
        <v>10.066532043354526</v>
      </c>
      <c r="P84" s="59" t="str">
        <f t="shared" si="21"/>
        <v>Good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ht="14.25">
      <c r="A85" s="53">
        <v>780</v>
      </c>
      <c r="B85" s="36">
        <v>0.0018</v>
      </c>
      <c r="C85" s="54">
        <f t="shared" si="12"/>
        <v>3.1168283990961805</v>
      </c>
      <c r="D85" s="54">
        <f t="shared" si="13"/>
        <v>0.5887907107312418</v>
      </c>
      <c r="E85" s="36">
        <v>15</v>
      </c>
      <c r="F85" s="36">
        <v>15</v>
      </c>
      <c r="G85" s="55">
        <f t="shared" si="14"/>
        <v>0.2679491924677609</v>
      </c>
      <c r="H85" s="36">
        <f t="shared" si="22"/>
        <v>60</v>
      </c>
      <c r="I85" s="56">
        <f t="shared" si="15"/>
        <v>1.404</v>
      </c>
      <c r="J85" s="56">
        <f t="shared" si="16"/>
        <v>0.3366174671023875</v>
      </c>
      <c r="K85" s="56">
        <f t="shared" si="17"/>
        <v>0.3366174671023875</v>
      </c>
      <c r="L85" s="56">
        <f t="shared" si="23"/>
        <v>0.009831633276560618</v>
      </c>
      <c r="M85" s="57">
        <f t="shared" si="18"/>
        <v>6.51723503432616E-05</v>
      </c>
      <c r="N85" s="57">
        <f t="shared" si="19"/>
        <v>0.001916833833625341</v>
      </c>
      <c r="O85" s="58">
        <f t="shared" si="20"/>
        <v>10.068916207462307</v>
      </c>
      <c r="P85" s="59" t="str">
        <f t="shared" si="21"/>
        <v>Good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ht="14.25">
      <c r="A86" s="53">
        <v>790</v>
      </c>
      <c r="B86" s="36">
        <v>0.0018</v>
      </c>
      <c r="C86" s="54">
        <f t="shared" si="12"/>
        <v>3.119513987060747</v>
      </c>
      <c r="D86" s="54">
        <f t="shared" si="13"/>
        <v>0.5887907107312418</v>
      </c>
      <c r="E86" s="36">
        <v>15</v>
      </c>
      <c r="F86" s="36">
        <v>15</v>
      </c>
      <c r="G86" s="55">
        <f t="shared" si="14"/>
        <v>0.2679491924677609</v>
      </c>
      <c r="H86" s="36">
        <f t="shared" si="22"/>
        <v>60</v>
      </c>
      <c r="I86" s="56">
        <f t="shared" si="15"/>
        <v>1.422</v>
      </c>
      <c r="J86" s="56">
        <f t="shared" si="16"/>
        <v>0.3369075106025607</v>
      </c>
      <c r="K86" s="56">
        <f t="shared" si="17"/>
        <v>0.3369075106025607</v>
      </c>
      <c r="L86" s="56">
        <f t="shared" si="23"/>
        <v>0.009615384611939044</v>
      </c>
      <c r="M86" s="57">
        <f t="shared" si="18"/>
        <v>6.518623227532848E-05</v>
      </c>
      <c r="N86" s="57">
        <f t="shared" si="19"/>
        <v>0.0019172421257449557</v>
      </c>
      <c r="O86" s="58">
        <f t="shared" si="20"/>
        <v>10.071060920826838</v>
      </c>
      <c r="P86" s="59" t="str">
        <f t="shared" si="21"/>
        <v>Good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ht="14.25">
      <c r="A87" s="53">
        <v>800</v>
      </c>
      <c r="B87" s="36">
        <v>0.0018</v>
      </c>
      <c r="C87" s="54">
        <f t="shared" si="12"/>
        <v>3.122061992827355</v>
      </c>
      <c r="D87" s="54">
        <f t="shared" si="13"/>
        <v>0.5887907107312418</v>
      </c>
      <c r="E87" s="36">
        <v>15</v>
      </c>
      <c r="F87" s="36">
        <v>15</v>
      </c>
      <c r="G87" s="55">
        <f t="shared" si="14"/>
        <v>0.2679491924677609</v>
      </c>
      <c r="H87" s="36">
        <f t="shared" si="22"/>
        <v>60</v>
      </c>
      <c r="I87" s="56">
        <f t="shared" si="15"/>
        <v>1.44</v>
      </c>
      <c r="J87" s="56">
        <f t="shared" si="16"/>
        <v>0.3371826952253543</v>
      </c>
      <c r="K87" s="56">
        <f t="shared" si="17"/>
        <v>0.3371826952253543</v>
      </c>
      <c r="L87" s="56">
        <f t="shared" si="23"/>
        <v>0.00940623162507851</v>
      </c>
      <c r="M87" s="57">
        <f t="shared" si="18"/>
        <v>6.519865383135522E-05</v>
      </c>
      <c r="N87" s="57">
        <f t="shared" si="19"/>
        <v>0.0019176074656280947</v>
      </c>
      <c r="O87" s="58">
        <f t="shared" si="20"/>
        <v>10.072980010841865</v>
      </c>
      <c r="P87" s="59" t="str">
        <f t="shared" si="21"/>
        <v>Good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ht="14.25">
      <c r="A88" s="53">
        <v>810</v>
      </c>
      <c r="B88" s="36">
        <v>0.0018</v>
      </c>
      <c r="C88" s="54">
        <f t="shared" si="12"/>
        <v>3.124479464707751</v>
      </c>
      <c r="D88" s="54">
        <f t="shared" si="13"/>
        <v>0.5887907107312418</v>
      </c>
      <c r="E88" s="36">
        <v>15</v>
      </c>
      <c r="F88" s="36">
        <v>15</v>
      </c>
      <c r="G88" s="55">
        <f t="shared" si="14"/>
        <v>0.2679491924677609</v>
      </c>
      <c r="H88" s="36">
        <f t="shared" si="22"/>
        <v>60</v>
      </c>
      <c r="I88" s="56">
        <f t="shared" si="15"/>
        <v>1.458</v>
      </c>
      <c r="J88" s="56">
        <f t="shared" si="16"/>
        <v>0.3374437821884371</v>
      </c>
      <c r="K88" s="56">
        <f t="shared" si="17"/>
        <v>0.3374437821884371</v>
      </c>
      <c r="L88" s="56">
        <f t="shared" si="23"/>
        <v>0.00920386562025465</v>
      </c>
      <c r="M88" s="57">
        <f t="shared" si="18"/>
        <v>6.520970013760904E-05</v>
      </c>
      <c r="N88" s="57">
        <f t="shared" si="19"/>
        <v>0.001917932356988501</v>
      </c>
      <c r="O88" s="58">
        <f t="shared" si="20"/>
        <v>10.074686629238865</v>
      </c>
      <c r="P88" s="59" t="str">
        <f t="shared" si="21"/>
        <v>Good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ht="14.25">
      <c r="A89" s="53">
        <v>820</v>
      </c>
      <c r="B89" s="36">
        <v>0.0018</v>
      </c>
      <c r="C89" s="54">
        <f t="shared" si="12"/>
        <v>3.1267730899299124</v>
      </c>
      <c r="D89" s="54">
        <f t="shared" si="13"/>
        <v>0.5887907107312418</v>
      </c>
      <c r="E89" s="36">
        <v>15</v>
      </c>
      <c r="F89" s="36">
        <v>15</v>
      </c>
      <c r="G89" s="55">
        <f t="shared" si="14"/>
        <v>0.2679491924677609</v>
      </c>
      <c r="H89" s="36">
        <f t="shared" si="22"/>
        <v>60</v>
      </c>
      <c r="I89" s="56">
        <f t="shared" si="15"/>
        <v>1.476</v>
      </c>
      <c r="J89" s="56">
        <f t="shared" si="16"/>
        <v>0.3376914937124305</v>
      </c>
      <c r="K89" s="56">
        <f t="shared" si="17"/>
        <v>0.3376914937124305</v>
      </c>
      <c r="L89" s="56">
        <f t="shared" si="23"/>
        <v>0.009007994591962035</v>
      </c>
      <c r="M89" s="57">
        <f t="shared" si="18"/>
        <v>6.521945212410312E-05</v>
      </c>
      <c r="N89" s="57">
        <f t="shared" si="19"/>
        <v>0.0019182191801206802</v>
      </c>
      <c r="O89" s="58">
        <f t="shared" si="20"/>
        <v>10.07619327944172</v>
      </c>
      <c r="P89" s="59" t="str">
        <f t="shared" si="21"/>
        <v>Good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ht="14.25">
      <c r="A90" s="53">
        <v>830</v>
      </c>
      <c r="B90" s="36">
        <v>0.0018</v>
      </c>
      <c r="C90" s="54">
        <f t="shared" si="12"/>
        <v>3.1289492131363064</v>
      </c>
      <c r="D90" s="54">
        <f t="shared" si="13"/>
        <v>0.5887907107312418</v>
      </c>
      <c r="E90" s="36">
        <v>15</v>
      </c>
      <c r="F90" s="36">
        <v>15</v>
      </c>
      <c r="G90" s="55">
        <f t="shared" si="14"/>
        <v>0.2679491924677609</v>
      </c>
      <c r="H90" s="36">
        <f t="shared" si="22"/>
        <v>60</v>
      </c>
      <c r="I90" s="56">
        <f t="shared" si="15"/>
        <v>1.494</v>
      </c>
      <c r="J90" s="56">
        <f t="shared" si="16"/>
        <v>0.33792651501872106</v>
      </c>
      <c r="K90" s="56">
        <f t="shared" si="17"/>
        <v>0.33792651501872106</v>
      </c>
      <c r="L90" s="56">
        <f t="shared" si="23"/>
        <v>0.008818342148498345</v>
      </c>
      <c r="M90" s="57">
        <f t="shared" si="18"/>
        <v>6.522798669792534E-05</v>
      </c>
      <c r="N90" s="57">
        <f t="shared" si="19"/>
        <v>0.0019184701969978044</v>
      </c>
      <c r="O90" s="58">
        <f t="shared" si="20"/>
        <v>10.077511843345427</v>
      </c>
      <c r="P90" s="59" t="str">
        <f t="shared" si="21"/>
        <v>Good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ht="14.25">
      <c r="A91" s="53">
        <v>840</v>
      </c>
      <c r="B91" s="36">
        <v>0.0018</v>
      </c>
      <c r="C91" s="54">
        <f t="shared" si="12"/>
        <v>3.1310138539344856</v>
      </c>
      <c r="D91" s="54">
        <f t="shared" si="13"/>
        <v>0.5887907107312418</v>
      </c>
      <c r="E91" s="36">
        <v>15</v>
      </c>
      <c r="F91" s="36">
        <v>15</v>
      </c>
      <c r="G91" s="55">
        <f t="shared" si="14"/>
        <v>0.2679491924677609</v>
      </c>
      <c r="H91" s="36">
        <f t="shared" si="22"/>
        <v>60</v>
      </c>
      <c r="I91" s="56">
        <f t="shared" si="15"/>
        <v>1.512</v>
      </c>
      <c r="J91" s="56">
        <f t="shared" si="16"/>
        <v>0.3381494962249244</v>
      </c>
      <c r="K91" s="56">
        <f t="shared" si="17"/>
        <v>0.3381494962249244</v>
      </c>
      <c r="L91" s="56">
        <f t="shared" si="23"/>
        <v>0.008634646516043157</v>
      </c>
      <c r="M91" s="57">
        <f t="shared" si="18"/>
        <v>6.523537691245598E-05</v>
      </c>
      <c r="N91" s="57">
        <f t="shared" si="19"/>
        <v>0.0019186875562487054</v>
      </c>
      <c r="O91" s="58">
        <f t="shared" si="20"/>
        <v>10.078653607459692</v>
      </c>
      <c r="P91" s="59" t="str">
        <f t="shared" si="21"/>
        <v>Good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ht="14.25">
      <c r="A92" s="53">
        <v>850</v>
      </c>
      <c r="B92" s="36">
        <v>0.0018</v>
      </c>
      <c r="C92" s="54">
        <f t="shared" si="12"/>
        <v>3.1329727235485683</v>
      </c>
      <c r="D92" s="54">
        <f t="shared" si="13"/>
        <v>0.5887907107312418</v>
      </c>
      <c r="E92" s="36">
        <v>15</v>
      </c>
      <c r="F92" s="36">
        <v>15</v>
      </c>
      <c r="G92" s="55">
        <f t="shared" si="14"/>
        <v>0.2679491924677609</v>
      </c>
      <c r="H92" s="36">
        <f t="shared" si="22"/>
        <v>60</v>
      </c>
      <c r="I92" s="56">
        <f t="shared" si="15"/>
        <v>1.53</v>
      </c>
      <c r="J92" s="56">
        <f t="shared" si="16"/>
        <v>0.33836105414324535</v>
      </c>
      <c r="K92" s="56">
        <f t="shared" si="17"/>
        <v>0.33836105414324535</v>
      </c>
      <c r="L92" s="56">
        <f t="shared" si="23"/>
        <v>0.008456659616395707</v>
      </c>
      <c r="M92" s="57">
        <f t="shared" si="18"/>
        <v>6.524169213217507E-05</v>
      </c>
      <c r="N92" s="57">
        <f t="shared" si="19"/>
        <v>0.0019188732980051492</v>
      </c>
      <c r="O92" s="58">
        <f t="shared" si="20"/>
        <v>10.079629288371123</v>
      </c>
      <c r="P92" s="59" t="str">
        <f t="shared" si="21"/>
        <v>Good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ht="14.25">
      <c r="A93" s="53">
        <v>860</v>
      </c>
      <c r="B93" s="36">
        <v>0.0018</v>
      </c>
      <c r="C93" s="54">
        <f t="shared" si="12"/>
        <v>3.1348312406176686</v>
      </c>
      <c r="D93" s="54">
        <f t="shared" si="13"/>
        <v>0.5887907107312418</v>
      </c>
      <c r="E93" s="36">
        <v>15</v>
      </c>
      <c r="F93" s="36">
        <v>15</v>
      </c>
      <c r="G93" s="55">
        <f t="shared" si="14"/>
        <v>0.2679491924677609</v>
      </c>
      <c r="H93" s="36">
        <f t="shared" si="22"/>
        <v>60</v>
      </c>
      <c r="I93" s="56">
        <f t="shared" si="15"/>
        <v>1.548</v>
      </c>
      <c r="J93" s="56">
        <f t="shared" si="16"/>
        <v>0.33856177398670817</v>
      </c>
      <c r="K93" s="56">
        <f t="shared" si="17"/>
        <v>0.33856177398670817</v>
      </c>
      <c r="L93" s="56">
        <f t="shared" si="23"/>
        <v>0.008284146212184696</v>
      </c>
      <c r="M93" s="57">
        <f t="shared" si="18"/>
        <v>6.524699819283115E-05</v>
      </c>
      <c r="N93" s="57">
        <f t="shared" si="19"/>
        <v>0.0019190293586126808</v>
      </c>
      <c r="O93" s="58">
        <f t="shared" si="20"/>
        <v>10.0804490574888</v>
      </c>
      <c r="P93" s="59" t="str">
        <f t="shared" si="21"/>
        <v>Good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ht="14.25">
      <c r="A94" s="53">
        <v>870</v>
      </c>
      <c r="B94" s="36">
        <v>0.0018</v>
      </c>
      <c r="C94" s="54">
        <f t="shared" si="12"/>
        <v>3.136594546184974</v>
      </c>
      <c r="D94" s="54">
        <f t="shared" si="13"/>
        <v>0.5887907107312418</v>
      </c>
      <c r="E94" s="36">
        <v>15</v>
      </c>
      <c r="F94" s="36">
        <v>15</v>
      </c>
      <c r="G94" s="55">
        <f t="shared" si="14"/>
        <v>0.2679491924677609</v>
      </c>
      <c r="H94" s="36">
        <f t="shared" si="22"/>
        <v>60</v>
      </c>
      <c r="I94" s="56">
        <f t="shared" si="15"/>
        <v>1.566</v>
      </c>
      <c r="J94" s="56">
        <f t="shared" si="16"/>
        <v>0.33875221098797714</v>
      </c>
      <c r="K94" s="56">
        <f t="shared" si="17"/>
        <v>0.33875221098797714</v>
      </c>
      <c r="L94" s="56">
        <f t="shared" si="23"/>
        <v>0.00811688311394404</v>
      </c>
      <c r="M94" s="57">
        <f t="shared" si="18"/>
        <v>6.525135755680505E-05</v>
      </c>
      <c r="N94" s="57">
        <f t="shared" si="19"/>
        <v>0.0019191575752001485</v>
      </c>
      <c r="O94" s="58">
        <f t="shared" si="20"/>
        <v>10.081122565047448</v>
      </c>
      <c r="P94" s="59" t="str">
        <f t="shared" si="21"/>
        <v>Good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ht="14.25">
      <c r="A95" s="53">
        <v>880</v>
      </c>
      <c r="B95" s="36">
        <v>0.0018</v>
      </c>
      <c r="C95" s="54">
        <f t="shared" si="12"/>
        <v>3.1382675179189348</v>
      </c>
      <c r="D95" s="54">
        <f t="shared" si="13"/>
        <v>0.5887907107312418</v>
      </c>
      <c r="E95" s="36">
        <v>15</v>
      </c>
      <c r="F95" s="36">
        <v>15</v>
      </c>
      <c r="G95" s="55">
        <f t="shared" si="14"/>
        <v>0.2679491924677609</v>
      </c>
      <c r="H95" s="36">
        <f t="shared" si="22"/>
        <v>60</v>
      </c>
      <c r="I95" s="56">
        <f t="shared" si="15"/>
        <v>1.5839999999999999</v>
      </c>
      <c r="J95" s="56">
        <f t="shared" si="16"/>
        <v>0.33893289193524495</v>
      </c>
      <c r="K95" s="56">
        <f t="shared" si="17"/>
        <v>0.33893289193524495</v>
      </c>
      <c r="L95" s="56">
        <f t="shared" si="23"/>
        <v>0.007954658443969172</v>
      </c>
      <c r="M95" s="57">
        <f t="shared" si="18"/>
        <v>6.525482946355398E-05</v>
      </c>
      <c r="N95" s="57">
        <f t="shared" si="19"/>
        <v>0.0019192596901045286</v>
      </c>
      <c r="O95" s="58">
        <f t="shared" si="20"/>
        <v>10.081658963350579</v>
      </c>
      <c r="P95" s="59" t="str">
        <f t="shared" si="21"/>
        <v>Good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ht="14.25">
      <c r="A96" s="53">
        <v>890</v>
      </c>
      <c r="B96" s="36">
        <v>0.0018</v>
      </c>
      <c r="C96" s="54">
        <f t="shared" si="12"/>
        <v>3.1398547836059088</v>
      </c>
      <c r="D96" s="54">
        <f t="shared" si="13"/>
        <v>0.5887907107312418</v>
      </c>
      <c r="E96" s="36">
        <v>15</v>
      </c>
      <c r="F96" s="36">
        <v>15</v>
      </c>
      <c r="G96" s="55">
        <f t="shared" si="14"/>
        <v>0.2679491924677609</v>
      </c>
      <c r="H96" s="36">
        <f t="shared" si="22"/>
        <v>60</v>
      </c>
      <c r="I96" s="56">
        <f t="shared" si="15"/>
        <v>1.6019999999999999</v>
      </c>
      <c r="J96" s="56">
        <f t="shared" si="16"/>
        <v>0.33910431662943813</v>
      </c>
      <c r="K96" s="56">
        <f t="shared" si="17"/>
        <v>0.33910431662943813</v>
      </c>
      <c r="L96" s="56">
        <f t="shared" si="23"/>
        <v>0.00779727095233568</v>
      </c>
      <c r="M96" s="57">
        <f t="shared" si="18"/>
        <v>6.525747007506678E-05</v>
      </c>
      <c r="N96" s="57">
        <f t="shared" si="19"/>
        <v>0.0019193373551490232</v>
      </c>
      <c r="O96" s="58">
        <f t="shared" si="20"/>
        <v>10.082066929242842</v>
      </c>
      <c r="P96" s="59" t="str">
        <f t="shared" si="21"/>
        <v>Good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ht="14.25">
      <c r="A97" s="53">
        <v>900</v>
      </c>
      <c r="B97" s="36">
        <v>0.0018</v>
      </c>
      <c r="C97" s="54">
        <f t="shared" si="12"/>
        <v>3.1413607339515726</v>
      </c>
      <c r="D97" s="54">
        <f t="shared" si="13"/>
        <v>0.5887907107312418</v>
      </c>
      <c r="E97" s="36">
        <v>15</v>
      </c>
      <c r="F97" s="36">
        <v>15</v>
      </c>
      <c r="G97" s="55">
        <f t="shared" si="14"/>
        <v>0.2679491924677609</v>
      </c>
      <c r="H97" s="36">
        <f t="shared" si="22"/>
        <v>60</v>
      </c>
      <c r="I97" s="56">
        <f t="shared" si="15"/>
        <v>1.6199999999999999</v>
      </c>
      <c r="J97" s="56">
        <f t="shared" si="16"/>
        <v>0.3392669592667698</v>
      </c>
      <c r="K97" s="56">
        <f t="shared" si="17"/>
        <v>0.3392669592667698</v>
      </c>
      <c r="L97" s="56">
        <f t="shared" si="23"/>
        <v>0.007644529380882062</v>
      </c>
      <c r="M97" s="57">
        <f t="shared" si="18"/>
        <v>6.525933261629858E-05</v>
      </c>
      <c r="N97" s="57">
        <f t="shared" si="19"/>
        <v>0.0019193921357734875</v>
      </c>
      <c r="O97" s="58">
        <f t="shared" si="20"/>
        <v>10.082354685806742</v>
      </c>
      <c r="P97" s="59" t="str">
        <f t="shared" si="21"/>
        <v>Good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ht="14.25">
      <c r="A98" s="53">
        <v>910</v>
      </c>
      <c r="B98" s="36">
        <v>0.0018</v>
      </c>
      <c r="C98" s="54">
        <f t="shared" si="12"/>
        <v>3.142789534726526</v>
      </c>
      <c r="D98" s="54">
        <f t="shared" si="13"/>
        <v>0.5887907107312418</v>
      </c>
      <c r="E98" s="36">
        <v>15</v>
      </c>
      <c r="F98" s="36">
        <v>15</v>
      </c>
      <c r="G98" s="55">
        <f t="shared" si="14"/>
        <v>0.2679491924677609</v>
      </c>
      <c r="H98" s="36">
        <f t="shared" si="22"/>
        <v>60</v>
      </c>
      <c r="I98" s="56">
        <f t="shared" si="15"/>
        <v>1.638</v>
      </c>
      <c r="J98" s="56">
        <f t="shared" si="16"/>
        <v>0.33942126975046477</v>
      </c>
      <c r="K98" s="56">
        <f t="shared" si="17"/>
        <v>0.33942126975046477</v>
      </c>
      <c r="L98" s="56">
        <f t="shared" si="23"/>
        <v>0.007496251871336025</v>
      </c>
      <c r="M98" s="57">
        <f t="shared" si="18"/>
        <v>6.526046751058582E-05</v>
      </c>
      <c r="N98" s="57">
        <f t="shared" si="19"/>
        <v>0.00191942551501723</v>
      </c>
      <c r="O98" s="58">
        <f t="shared" si="20"/>
        <v>10.082530023283793</v>
      </c>
      <c r="P98" s="59" t="str">
        <f t="shared" si="21"/>
        <v>Good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ht="14.25">
      <c r="A99" s="53">
        <v>920</v>
      </c>
      <c r="B99" s="36">
        <v>0.0018</v>
      </c>
      <c r="C99" s="54">
        <f t="shared" si="12"/>
        <v>3.144145138289674</v>
      </c>
      <c r="D99" s="54">
        <f t="shared" si="13"/>
        <v>0.5887907107312418</v>
      </c>
      <c r="E99" s="36">
        <v>15</v>
      </c>
      <c r="F99" s="36">
        <v>15</v>
      </c>
      <c r="G99" s="55">
        <f t="shared" si="14"/>
        <v>0.2679491924677609</v>
      </c>
      <c r="H99" s="36">
        <f t="shared" si="22"/>
        <v>60</v>
      </c>
      <c r="I99" s="56">
        <f t="shared" si="15"/>
        <v>1.656</v>
      </c>
      <c r="J99" s="56">
        <f t="shared" si="16"/>
        <v>0.3395676749352848</v>
      </c>
      <c r="K99" s="56">
        <f t="shared" si="17"/>
        <v>0.3395676749352848</v>
      </c>
      <c r="L99" s="56">
        <f t="shared" si="23"/>
        <v>0.007352265414104027</v>
      </c>
      <c r="M99" s="57">
        <f t="shared" si="18"/>
        <v>6.526092251006939E-05</v>
      </c>
      <c r="N99" s="57">
        <f t="shared" si="19"/>
        <v>0.001919438897354982</v>
      </c>
      <c r="O99" s="58">
        <f t="shared" si="20"/>
        <v>10.082600319224484</v>
      </c>
      <c r="P99" s="59" t="str">
        <f t="shared" si="21"/>
        <v>Good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ht="14.25">
      <c r="A100" s="53">
        <v>930</v>
      </c>
      <c r="B100" s="36">
        <v>0.0018</v>
      </c>
      <c r="C100" s="54">
        <f t="shared" si="12"/>
        <v>3.145431294521274</v>
      </c>
      <c r="D100" s="54">
        <f t="shared" si="13"/>
        <v>0.5887907107312418</v>
      </c>
      <c r="E100" s="36">
        <v>15</v>
      </c>
      <c r="F100" s="36">
        <v>15</v>
      </c>
      <c r="G100" s="55">
        <f t="shared" si="14"/>
        <v>0.2679491924677609</v>
      </c>
      <c r="H100" s="36">
        <f t="shared" si="22"/>
        <v>60</v>
      </c>
      <c r="I100" s="56">
        <f t="shared" si="15"/>
        <v>1.674</v>
      </c>
      <c r="J100" s="56">
        <f t="shared" si="16"/>
        <v>0.33970657980829755</v>
      </c>
      <c r="K100" s="56">
        <f t="shared" si="17"/>
        <v>0.33970657980829755</v>
      </c>
      <c r="L100" s="56">
        <f t="shared" si="23"/>
        <v>0.007212405334550516</v>
      </c>
      <c r="M100" s="57">
        <f t="shared" si="18"/>
        <v>6.52607428211764E-05</v>
      </c>
      <c r="N100" s="57">
        <f t="shared" si="19"/>
        <v>0.0019194336123875412</v>
      </c>
      <c r="O100" s="58">
        <f t="shared" si="20"/>
        <v>10.08257255787481</v>
      </c>
      <c r="P100" s="59" t="str">
        <f t="shared" si="21"/>
        <v>Good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ht="14.25">
      <c r="A101" s="53">
        <v>940</v>
      </c>
      <c r="B101" s="36">
        <v>0.0018</v>
      </c>
      <c r="C101" s="54">
        <f t="shared" si="12"/>
        <v>3.1466515611958776</v>
      </c>
      <c r="D101" s="54">
        <f t="shared" si="13"/>
        <v>0.5887907107312418</v>
      </c>
      <c r="E101" s="36">
        <v>15</v>
      </c>
      <c r="F101" s="36">
        <v>15</v>
      </c>
      <c r="G101" s="55">
        <f t="shared" si="14"/>
        <v>0.2679491924677609</v>
      </c>
      <c r="H101" s="36">
        <f t="shared" si="22"/>
        <v>60</v>
      </c>
      <c r="I101" s="56">
        <f t="shared" si="15"/>
        <v>1.692</v>
      </c>
      <c r="J101" s="56">
        <f t="shared" si="16"/>
        <v>0.3398383686091548</v>
      </c>
      <c r="K101" s="56">
        <f t="shared" si="17"/>
        <v>0.3398383686091548</v>
      </c>
      <c r="L101" s="56">
        <f t="shared" si="23"/>
        <v>0.0070765148138702575</v>
      </c>
      <c r="M101" s="57">
        <f t="shared" si="18"/>
        <v>6.52599712252305E-05</v>
      </c>
      <c r="N101" s="57">
        <f t="shared" si="19"/>
        <v>0.0019194109183891322</v>
      </c>
      <c r="O101" s="58">
        <f t="shared" si="20"/>
        <v>10.082453348810162</v>
      </c>
      <c r="P101" s="59" t="str">
        <f t="shared" si="21"/>
        <v>Good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ht="14.25">
      <c r="A102" s="53">
        <v>950</v>
      </c>
      <c r="B102" s="36">
        <v>0.0018</v>
      </c>
      <c r="C102" s="54">
        <f t="shared" si="12"/>
        <v>3.1478093138238727</v>
      </c>
      <c r="D102" s="54">
        <f t="shared" si="13"/>
        <v>0.5887907107312418</v>
      </c>
      <c r="E102" s="36">
        <v>15</v>
      </c>
      <c r="F102" s="36">
        <v>15</v>
      </c>
      <c r="G102" s="55">
        <f t="shared" si="14"/>
        <v>0.2679491924677609</v>
      </c>
      <c r="H102" s="36">
        <f t="shared" si="22"/>
        <v>60</v>
      </c>
      <c r="I102" s="56">
        <f t="shared" si="15"/>
        <v>1.71</v>
      </c>
      <c r="J102" s="56">
        <f t="shared" si="16"/>
        <v>0.33996340589297824</v>
      </c>
      <c r="K102" s="56">
        <f t="shared" si="17"/>
        <v>0.33996340589297824</v>
      </c>
      <c r="L102" s="56">
        <f t="shared" si="23"/>
        <v>0.006944444441907357</v>
      </c>
      <c r="M102" s="57">
        <f t="shared" si="18"/>
        <v>6.525864819427524E-05</v>
      </c>
      <c r="N102" s="57">
        <f t="shared" si="19"/>
        <v>0.0019193720057139776</v>
      </c>
      <c r="O102" s="58">
        <f t="shared" si="20"/>
        <v>10.082248944829669</v>
      </c>
      <c r="P102" s="59" t="str">
        <f t="shared" si="21"/>
        <v>Good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ht="14.25">
      <c r="A103" s="53">
        <v>960</v>
      </c>
      <c r="B103" s="36">
        <v>0.0018</v>
      </c>
      <c r="C103" s="54">
        <f t="shared" si="12"/>
        <v>3.1489077549888465</v>
      </c>
      <c r="D103" s="54">
        <f t="shared" si="13"/>
        <v>0.5887907107312418</v>
      </c>
      <c r="E103" s="36">
        <v>15</v>
      </c>
      <c r="F103" s="36">
        <v>15</v>
      </c>
      <c r="G103" s="55">
        <f t="shared" si="14"/>
        <v>0.2679491924677609</v>
      </c>
      <c r="H103" s="36">
        <f t="shared" si="22"/>
        <v>60</v>
      </c>
      <c r="I103" s="56">
        <f t="shared" si="15"/>
        <v>1.728</v>
      </c>
      <c r="J103" s="56">
        <f t="shared" si="16"/>
        <v>0.3400820375387954</v>
      </c>
      <c r="K103" s="56">
        <f t="shared" si="17"/>
        <v>0.3400820375387954</v>
      </c>
      <c r="L103" s="56">
        <f t="shared" si="23"/>
        <v>0.006816051799500958</v>
      </c>
      <c r="M103" s="57">
        <f t="shared" si="18"/>
        <v>6.525681200220918E-05</v>
      </c>
      <c r="N103" s="57">
        <f t="shared" si="19"/>
        <v>0.001919318000064976</v>
      </c>
      <c r="O103" s="58">
        <f t="shared" si="20"/>
        <v>10.081965259126196</v>
      </c>
      <c r="P103" s="59" t="str">
        <f t="shared" si="21"/>
        <v>Good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ht="14.25">
      <c r="A104" s="53">
        <v>970</v>
      </c>
      <c r="B104" s="36">
        <v>0.0018</v>
      </c>
      <c r="C104" s="54">
        <f t="shared" si="12"/>
        <v>3.149949923206593</v>
      </c>
      <c r="D104" s="54">
        <f t="shared" si="13"/>
        <v>0.5887907107312418</v>
      </c>
      <c r="E104" s="36">
        <v>15</v>
      </c>
      <c r="F104" s="36">
        <v>15</v>
      </c>
      <c r="G104" s="55">
        <f t="shared" si="14"/>
        <v>0.2679491924677609</v>
      </c>
      <c r="H104" s="36">
        <f t="shared" si="22"/>
        <v>60</v>
      </c>
      <c r="I104" s="56">
        <f t="shared" si="15"/>
        <v>1.746</v>
      </c>
      <c r="J104" s="56">
        <f t="shared" si="16"/>
        <v>0.34019459170631206</v>
      </c>
      <c r="K104" s="56">
        <f t="shared" si="17"/>
        <v>0.34019459170631206</v>
      </c>
      <c r="L104" s="56">
        <f t="shared" si="23"/>
        <v>0.006691201068142625</v>
      </c>
      <c r="M104" s="57">
        <f t="shared" si="18"/>
        <v>6.525449883133982E-05</v>
      </c>
      <c r="N104" s="57">
        <f t="shared" si="19"/>
        <v>0.001919249965627642</v>
      </c>
      <c r="O104" s="58">
        <f t="shared" si="20"/>
        <v>10.081607881748608</v>
      </c>
      <c r="P104" s="59" t="str">
        <f t="shared" si="21"/>
        <v>Good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ht="14.25">
      <c r="A105" s="53">
        <v>980</v>
      </c>
      <c r="B105" s="36">
        <v>0.0018</v>
      </c>
      <c r="C105" s="54">
        <f t="shared" si="12"/>
        <v>3.150938701330278</v>
      </c>
      <c r="D105" s="54">
        <f t="shared" si="13"/>
        <v>0.5887907107312418</v>
      </c>
      <c r="E105" s="36">
        <v>15</v>
      </c>
      <c r="F105" s="36">
        <v>15</v>
      </c>
      <c r="G105" s="55">
        <f t="shared" si="14"/>
        <v>0.2679491924677609</v>
      </c>
      <c r="H105" s="36">
        <f t="shared" si="22"/>
        <v>60</v>
      </c>
      <c r="I105" s="56">
        <f t="shared" si="15"/>
        <v>1.764</v>
      </c>
      <c r="J105" s="56">
        <f t="shared" si="16"/>
        <v>0.34030137974367003</v>
      </c>
      <c r="K105" s="56">
        <f t="shared" si="17"/>
        <v>0.34030137974367003</v>
      </c>
      <c r="L105" s="56">
        <f t="shared" si="23"/>
        <v>0.00656976266491617</v>
      </c>
      <c r="M105" s="57">
        <f t="shared" si="18"/>
        <v>6.525174287447345E-05</v>
      </c>
      <c r="N105" s="57">
        <f t="shared" si="19"/>
        <v>0.0019191689080727487</v>
      </c>
      <c r="O105" s="58">
        <f t="shared" si="20"/>
        <v>10.081182095374283</v>
      </c>
      <c r="P105" s="59" t="str">
        <f t="shared" si="21"/>
        <v>Good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ht="14.25">
      <c r="A106" s="53">
        <v>990</v>
      </c>
      <c r="B106" s="36">
        <v>0.0018</v>
      </c>
      <c r="C106" s="54">
        <f t="shared" si="12"/>
        <v>3.1518768245250066</v>
      </c>
      <c r="D106" s="54">
        <f t="shared" si="13"/>
        <v>0.5887907107312418</v>
      </c>
      <c r="E106" s="36">
        <v>15</v>
      </c>
      <c r="F106" s="36">
        <v>15</v>
      </c>
      <c r="G106" s="55">
        <f t="shared" si="14"/>
        <v>0.2679491924677609</v>
      </c>
      <c r="H106" s="36">
        <f t="shared" si="22"/>
        <v>60</v>
      </c>
      <c r="I106" s="56">
        <f t="shared" si="15"/>
        <v>1.782</v>
      </c>
      <c r="J106" s="56">
        <f t="shared" si="16"/>
        <v>0.34040269704870074</v>
      </c>
      <c r="K106" s="56">
        <f t="shared" si="17"/>
        <v>0.34040269704870074</v>
      </c>
      <c r="L106" s="56">
        <f t="shared" si="23"/>
        <v>0.006451612900859326</v>
      </c>
      <c r="M106" s="57">
        <f t="shared" si="18"/>
        <v>6.524857643266254E-05</v>
      </c>
      <c r="N106" s="57">
        <f t="shared" si="19"/>
        <v>0.0019190757774312514</v>
      </c>
      <c r="O106" s="58">
        <f t="shared" si="20"/>
        <v>10.0806928904108</v>
      </c>
      <c r="P106" s="59" t="str">
        <f t="shared" si="21"/>
        <v>Good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ht="14.25">
      <c r="A107" s="53">
        <v>1000</v>
      </c>
      <c r="B107" s="36">
        <v>0.0018</v>
      </c>
      <c r="C107" s="54">
        <f t="shared" si="12"/>
        <v>3.15276688783386</v>
      </c>
      <c r="D107" s="54">
        <f t="shared" si="13"/>
        <v>0.5887907107312418</v>
      </c>
      <c r="E107" s="36">
        <v>15</v>
      </c>
      <c r="F107" s="36">
        <v>15</v>
      </c>
      <c r="G107" s="55">
        <f t="shared" si="14"/>
        <v>0.2679491924677609</v>
      </c>
      <c r="H107" s="36">
        <f t="shared" si="22"/>
        <v>60</v>
      </c>
      <c r="I107" s="56">
        <f t="shared" si="15"/>
        <v>1.8</v>
      </c>
      <c r="J107" s="56">
        <f t="shared" si="16"/>
        <v>0.34049882388605685</v>
      </c>
      <c r="K107" s="56">
        <f t="shared" si="17"/>
        <v>0.34049882388605685</v>
      </c>
      <c r="L107" s="56">
        <f t="shared" si="23"/>
        <v>0.0063366336610398075</v>
      </c>
      <c r="M107" s="57">
        <f t="shared" si="18"/>
        <v>6.52450300087382E-05</v>
      </c>
      <c r="N107" s="57">
        <f t="shared" si="19"/>
        <v>0.0019189714708452413</v>
      </c>
      <c r="O107" s="58">
        <f t="shared" si="20"/>
        <v>10.080144979446374</v>
      </c>
      <c r="P107" s="59" t="str">
        <f t="shared" si="21"/>
        <v>Good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ht="14.25">
      <c r="A108" s="53">
        <v>1010</v>
      </c>
      <c r="B108" s="36">
        <v>0.0018</v>
      </c>
      <c r="C108" s="54">
        <f t="shared" si="12"/>
        <v>3.153611353356318</v>
      </c>
      <c r="D108" s="54">
        <f t="shared" si="13"/>
        <v>0.5887907107312418</v>
      </c>
      <c r="E108" s="36">
        <v>15</v>
      </c>
      <c r="F108" s="36">
        <v>15</v>
      </c>
      <c r="G108" s="55">
        <f t="shared" si="14"/>
        <v>0.2679491924677609</v>
      </c>
      <c r="H108" s="36">
        <f t="shared" si="22"/>
        <v>60</v>
      </c>
      <c r="I108" s="56">
        <f t="shared" si="15"/>
        <v>1.818</v>
      </c>
      <c r="J108" s="56">
        <f t="shared" si="16"/>
        <v>0.34059002616248235</v>
      </c>
      <c r="K108" s="56">
        <f t="shared" si="17"/>
        <v>0.34059002616248235</v>
      </c>
      <c r="L108" s="56">
        <f t="shared" si="23"/>
        <v>0.006224712104777461</v>
      </c>
      <c r="M108" s="57">
        <f t="shared" si="18"/>
        <v>6.524113239675737E-05</v>
      </c>
      <c r="N108" s="57">
        <f t="shared" si="19"/>
        <v>0.0019188568351987461</v>
      </c>
      <c r="O108" s="58">
        <f t="shared" si="20"/>
        <v>10.079542811069178</v>
      </c>
      <c r="P108" s="59" t="str">
        <f t="shared" si="21"/>
        <v>Good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ht="14.25">
      <c r="A109" s="53">
        <v>1020</v>
      </c>
      <c r="B109" s="36">
        <v>0.0018</v>
      </c>
      <c r="C109" s="54">
        <f t="shared" si="12"/>
        <v>3.154412557058939</v>
      </c>
      <c r="D109" s="54">
        <f t="shared" si="13"/>
        <v>0.5887907107312418</v>
      </c>
      <c r="E109" s="36">
        <v>15</v>
      </c>
      <c r="F109" s="36">
        <v>15</v>
      </c>
      <c r="G109" s="55">
        <f t="shared" si="14"/>
        <v>0.2679491924677609</v>
      </c>
      <c r="H109" s="36">
        <f t="shared" si="22"/>
        <v>60</v>
      </c>
      <c r="I109" s="56">
        <f t="shared" si="15"/>
        <v>1.8359999999999999</v>
      </c>
      <c r="J109" s="56">
        <f t="shared" si="16"/>
        <v>0.3406765561623655</v>
      </c>
      <c r="K109" s="56">
        <f t="shared" si="17"/>
        <v>0.3406765561623655</v>
      </c>
      <c r="L109" s="56">
        <f t="shared" si="23"/>
        <v>0.006115740384570959</v>
      </c>
      <c r="M109" s="57">
        <f t="shared" si="18"/>
        <v>6.523691076749747E-05</v>
      </c>
      <c r="N109" s="57">
        <f t="shared" si="19"/>
        <v>0.0019187326696322787</v>
      </c>
      <c r="O109" s="58">
        <f t="shared" si="20"/>
        <v>10.078890583075973</v>
      </c>
      <c r="P109" s="59" t="str">
        <f t="shared" si="21"/>
        <v>Good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ht="14.25">
      <c r="A110" s="53">
        <v>1030</v>
      </c>
      <c r="B110" s="36">
        <v>0.0018</v>
      </c>
      <c r="C110" s="54">
        <f t="shared" si="12"/>
        <v>3.1551727152371263</v>
      </c>
      <c r="D110" s="54">
        <f t="shared" si="13"/>
        <v>0.5887907107312418</v>
      </c>
      <c r="E110" s="36">
        <v>15</v>
      </c>
      <c r="F110" s="36">
        <v>15</v>
      </c>
      <c r="G110" s="55">
        <f t="shared" si="14"/>
        <v>0.2679491924677609</v>
      </c>
      <c r="H110" s="36">
        <f t="shared" si="22"/>
        <v>60</v>
      </c>
      <c r="I110" s="56">
        <f t="shared" si="15"/>
        <v>1.8539999999999999</v>
      </c>
      <c r="J110" s="56">
        <f t="shared" si="16"/>
        <v>0.3407586532456096</v>
      </c>
      <c r="K110" s="56">
        <f t="shared" si="17"/>
        <v>0.3407586532456096</v>
      </c>
      <c r="L110" s="56">
        <f t="shared" si="23"/>
        <v>0.006009615382402792</v>
      </c>
      <c r="M110" s="57">
        <f t="shared" si="18"/>
        <v>6.52323907501315E-05</v>
      </c>
      <c r="N110" s="57">
        <f t="shared" si="19"/>
        <v>0.001918599727945044</v>
      </c>
      <c r="O110" s="58">
        <f t="shared" si="20"/>
        <v>10.078192255090647</v>
      </c>
      <c r="P110" s="59" t="str">
        <f t="shared" si="21"/>
        <v>Good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ht="14.25">
      <c r="A111" s="53">
        <v>1040</v>
      </c>
      <c r="B111" s="36">
        <v>0.0018</v>
      </c>
      <c r="C111" s="54">
        <f t="shared" si="12"/>
        <v>3.15589393064586</v>
      </c>
      <c r="D111" s="54">
        <f t="shared" si="13"/>
        <v>0.5887907107312418</v>
      </c>
      <c r="E111" s="36">
        <v>15</v>
      </c>
      <c r="F111" s="36">
        <v>15</v>
      </c>
      <c r="G111" s="55">
        <f t="shared" si="14"/>
        <v>0.2679491924677609</v>
      </c>
      <c r="H111" s="36">
        <f t="shared" si="22"/>
        <v>60</v>
      </c>
      <c r="I111" s="56">
        <f t="shared" si="15"/>
        <v>1.8719999999999999</v>
      </c>
      <c r="J111" s="56">
        <f t="shared" si="16"/>
        <v>0.3408365445097529</v>
      </c>
      <c r="K111" s="56">
        <f t="shared" si="17"/>
        <v>0.3408365445097529</v>
      </c>
      <c r="L111" s="56">
        <f t="shared" si="23"/>
        <v>0.005906238462201521</v>
      </c>
      <c r="M111" s="57">
        <f t="shared" si="18"/>
        <v>6.522759651021712E-05</v>
      </c>
      <c r="N111" s="57">
        <f t="shared" si="19"/>
        <v>0.001918458720888739</v>
      </c>
      <c r="O111" s="58">
        <f t="shared" si="20"/>
        <v>10.077451560613278</v>
      </c>
      <c r="P111" s="59" t="str">
        <f t="shared" si="21"/>
        <v>Good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ht="14.25">
      <c r="A112" s="53">
        <v>1050</v>
      </c>
      <c r="B112" s="36">
        <v>0.0018</v>
      </c>
      <c r="C112" s="54">
        <f t="shared" si="12"/>
        <v>3.1565781983163546</v>
      </c>
      <c r="D112" s="54">
        <f t="shared" si="13"/>
        <v>0.5887907107312418</v>
      </c>
      <c r="E112" s="36">
        <v>15</v>
      </c>
      <c r="F112" s="36">
        <v>15</v>
      </c>
      <c r="G112" s="55">
        <f t="shared" si="14"/>
        <v>0.2679491924677609</v>
      </c>
      <c r="H112" s="36">
        <f t="shared" si="22"/>
        <v>60</v>
      </c>
      <c r="I112" s="56">
        <f t="shared" si="15"/>
        <v>1.89</v>
      </c>
      <c r="J112" s="56">
        <f t="shared" si="16"/>
        <v>0.3409104454181663</v>
      </c>
      <c r="K112" s="56">
        <f t="shared" si="17"/>
        <v>0.3409104454181663</v>
      </c>
      <c r="L112" s="56">
        <f t="shared" si="23"/>
        <v>0.0058055152373362616</v>
      </c>
      <c r="M112" s="57">
        <f t="shared" si="18"/>
        <v>6.522255082413247E-05</v>
      </c>
      <c r="N112" s="57">
        <f t="shared" si="19"/>
        <v>0.0019183103183568375</v>
      </c>
      <c r="O112" s="58">
        <f t="shared" si="20"/>
        <v>10.076672018520231</v>
      </c>
      <c r="P112" s="59" t="str">
        <f t="shared" si="21"/>
        <v>Good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50" ht="14.25">
      <c r="A113" s="53">
        <v>1060</v>
      </c>
      <c r="B113" s="36">
        <v>0.0018</v>
      </c>
      <c r="C113" s="54">
        <f t="shared" si="12"/>
        <v>3.1572274110747247</v>
      </c>
      <c r="D113" s="54">
        <f t="shared" si="13"/>
        <v>0.5887907107312418</v>
      </c>
      <c r="E113" s="36">
        <v>15</v>
      </c>
      <c r="F113" s="36">
        <v>15</v>
      </c>
      <c r="G113" s="55">
        <f t="shared" si="14"/>
        <v>0.2679491924677609</v>
      </c>
      <c r="H113" s="36">
        <f t="shared" si="22"/>
        <v>60</v>
      </c>
      <c r="I113" s="56">
        <f t="shared" si="15"/>
        <v>1.908</v>
      </c>
      <c r="J113" s="56">
        <f t="shared" si="16"/>
        <v>0.3409805603960703</v>
      </c>
      <c r="K113" s="56">
        <f t="shared" si="17"/>
        <v>0.3409805603960703</v>
      </c>
      <c r="L113" s="56">
        <f t="shared" si="23"/>
        <v>0.005707355352105882</v>
      </c>
      <c r="M113" s="57">
        <f t="shared" si="18"/>
        <v>6.521727515009083E-05</v>
      </c>
      <c r="N113" s="57">
        <f t="shared" si="19"/>
        <v>0.0019181551514732597</v>
      </c>
      <c r="O113" s="58">
        <f t="shared" si="20"/>
        <v>10.075856944035676</v>
      </c>
      <c r="P113" s="59" t="str">
        <f t="shared" si="21"/>
        <v>Good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50" ht="14.25">
      <c r="A114" s="53">
        <v>1070</v>
      </c>
      <c r="B114" s="36">
        <v>0.0018</v>
      </c>
      <c r="C114" s="54">
        <f t="shared" si="12"/>
        <v>3.1578433647779396</v>
      </c>
      <c r="D114" s="54">
        <f t="shared" si="13"/>
        <v>0.5887907107312418</v>
      </c>
      <c r="E114" s="36">
        <v>15</v>
      </c>
      <c r="F114" s="36">
        <v>15</v>
      </c>
      <c r="G114" s="55">
        <f t="shared" si="14"/>
        <v>0.2679491924677609</v>
      </c>
      <c r="H114" s="36">
        <f t="shared" si="22"/>
        <v>60</v>
      </c>
      <c r="I114" s="56">
        <f t="shared" si="15"/>
        <v>1.926</v>
      </c>
      <c r="J114" s="56">
        <f t="shared" si="16"/>
        <v>0.34104708339601747</v>
      </c>
      <c r="K114" s="56">
        <f t="shared" si="17"/>
        <v>0.34104708339601747</v>
      </c>
      <c r="L114" s="56">
        <f t="shared" si="23"/>
        <v>0.005611672276265641</v>
      </c>
      <c r="M114" s="57">
        <f t="shared" si="18"/>
        <v>6.521178969586376E-05</v>
      </c>
      <c r="N114" s="57">
        <f t="shared" si="19"/>
        <v>0.0019179938145842284</v>
      </c>
      <c r="O114" s="58">
        <f t="shared" si="20"/>
        <v>10.075009459194616</v>
      </c>
      <c r="P114" s="59" t="str">
        <f t="shared" si="21"/>
        <v>Good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50" ht="14.25">
      <c r="A115" s="53">
        <v>1080</v>
      </c>
      <c r="B115" s="36">
        <v>0.0018</v>
      </c>
      <c r="C115" s="54">
        <f t="shared" si="12"/>
        <v>3.158427763281531</v>
      </c>
      <c r="D115" s="54">
        <f t="shared" si="13"/>
        <v>0.5887907107312418</v>
      </c>
      <c r="E115" s="36">
        <v>15</v>
      </c>
      <c r="F115" s="36">
        <v>15</v>
      </c>
      <c r="G115" s="55">
        <f t="shared" si="14"/>
        <v>0.2679491924677609</v>
      </c>
      <c r="H115" s="36">
        <f t="shared" si="22"/>
        <v>60</v>
      </c>
      <c r="I115" s="56">
        <f t="shared" si="15"/>
        <v>1.944</v>
      </c>
      <c r="J115" s="56">
        <f t="shared" si="16"/>
        <v>0.3411101984344054</v>
      </c>
      <c r="K115" s="56">
        <f t="shared" si="17"/>
        <v>0.3411101984344054</v>
      </c>
      <c r="L115" s="56">
        <f t="shared" si="23"/>
        <v>0.005518383111707129</v>
      </c>
      <c r="M115" s="57">
        <f t="shared" si="18"/>
        <v>6.520611348334093E-05</v>
      </c>
      <c r="N115" s="57">
        <f t="shared" si="19"/>
        <v>0.0019178268671570862</v>
      </c>
      <c r="O115" s="58">
        <f t="shared" si="20"/>
        <v>10.074132502817148</v>
      </c>
      <c r="P115" s="59" t="str">
        <f t="shared" si="21"/>
        <v>Good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50" ht="14.25">
      <c r="A116" s="53">
        <v>1090</v>
      </c>
      <c r="B116" s="36">
        <v>0.0018</v>
      </c>
      <c r="C116" s="54">
        <f t="shared" si="12"/>
        <v>3.158982223152812</v>
      </c>
      <c r="D116" s="54">
        <f t="shared" si="13"/>
        <v>0.5887907107312418</v>
      </c>
      <c r="E116" s="36">
        <v>15</v>
      </c>
      <c r="F116" s="36">
        <v>15</v>
      </c>
      <c r="G116" s="55">
        <f t="shared" si="14"/>
        <v>0.2679491924677609</v>
      </c>
      <c r="H116" s="36">
        <f t="shared" si="22"/>
        <v>60</v>
      </c>
      <c r="I116" s="56">
        <f t="shared" si="15"/>
        <v>1.962</v>
      </c>
      <c r="J116" s="56">
        <f t="shared" si="16"/>
        <v>0.3411700801005037</v>
      </c>
      <c r="K116" s="56">
        <f t="shared" si="17"/>
        <v>0.3411700801005037</v>
      </c>
      <c r="L116" s="56">
        <f t="shared" si="23"/>
        <v>0.00542740841047448</v>
      </c>
      <c r="M116" s="57">
        <f t="shared" si="18"/>
        <v>6.520026441005199E-05</v>
      </c>
      <c r="N116" s="57">
        <f t="shared" si="19"/>
        <v>0.0019176548355897645</v>
      </c>
      <c r="O116" s="58">
        <f t="shared" si="20"/>
        <v>10.073228840013403</v>
      </c>
      <c r="P116" s="59" t="str">
        <f t="shared" si="21"/>
        <v>Good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1:50" ht="14.25">
      <c r="A117" s="53">
        <v>1100</v>
      </c>
      <c r="B117" s="36">
        <v>0.0018</v>
      </c>
      <c r="C117" s="54">
        <f t="shared" si="12"/>
        <v>3.1595082781426385</v>
      </c>
      <c r="D117" s="54">
        <f t="shared" si="13"/>
        <v>0.5887907107312418</v>
      </c>
      <c r="E117" s="36">
        <v>15</v>
      </c>
      <c r="F117" s="36">
        <v>15</v>
      </c>
      <c r="G117" s="55">
        <f t="shared" si="14"/>
        <v>0.2679491924677609</v>
      </c>
      <c r="H117" s="36">
        <f t="shared" si="22"/>
        <v>60</v>
      </c>
      <c r="I117" s="56">
        <f t="shared" si="15"/>
        <v>1.98</v>
      </c>
      <c r="J117" s="56">
        <f t="shared" si="16"/>
        <v>0.3412268940394049</v>
      </c>
      <c r="K117" s="56">
        <f t="shared" si="17"/>
        <v>0.3412268940394049</v>
      </c>
      <c r="L117" s="56">
        <f t="shared" si="23"/>
        <v>0.00533867200336135</v>
      </c>
      <c r="M117" s="57">
        <f t="shared" si="18"/>
        <v>6.519425930777332E-05</v>
      </c>
      <c r="N117" s="57">
        <f t="shared" si="19"/>
        <v>0.0019174782149345094</v>
      </c>
      <c r="O117" s="58">
        <f t="shared" si="20"/>
        <v>10.072301071238108</v>
      </c>
      <c r="P117" s="59" t="str">
        <f t="shared" si="21"/>
        <v>Good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1:50" ht="14.25">
      <c r="A118" s="53">
        <v>1110</v>
      </c>
      <c r="B118" s="36">
        <v>0.0018</v>
      </c>
      <c r="C118" s="54">
        <f t="shared" si="12"/>
        <v>3.160007383428079</v>
      </c>
      <c r="D118" s="54">
        <f t="shared" si="13"/>
        <v>0.5887907107312418</v>
      </c>
      <c r="E118" s="36">
        <v>15</v>
      </c>
      <c r="F118" s="36">
        <v>15</v>
      </c>
      <c r="G118" s="55">
        <f t="shared" si="14"/>
        <v>0.2679491924677609</v>
      </c>
      <c r="H118" s="36">
        <f t="shared" si="22"/>
        <v>60</v>
      </c>
      <c r="I118" s="56">
        <f t="shared" si="15"/>
        <v>1.998</v>
      </c>
      <c r="J118" s="56">
        <f t="shared" si="16"/>
        <v>0.3412807974102325</v>
      </c>
      <c r="K118" s="56">
        <f t="shared" si="17"/>
        <v>0.3412807974102325</v>
      </c>
      <c r="L118" s="56">
        <f t="shared" si="23"/>
        <v>0.005252100838389323</v>
      </c>
      <c r="M118" s="57">
        <f t="shared" si="18"/>
        <v>6.518811399833943E-05</v>
      </c>
      <c r="N118" s="57">
        <f t="shared" si="19"/>
        <v>0.001917297470539395</v>
      </c>
      <c r="O118" s="58">
        <f t="shared" si="20"/>
        <v>10.071351640913239</v>
      </c>
      <c r="P118" s="59" t="str">
        <f t="shared" si="21"/>
        <v>Good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1:50" ht="14.25">
      <c r="A119" s="53">
        <v>1120</v>
      </c>
      <c r="B119" s="36">
        <v>0.0018</v>
      </c>
      <c r="C119" s="54">
        <f t="shared" si="12"/>
        <v>3.1604809196377377</v>
      </c>
      <c r="D119" s="54">
        <f t="shared" si="13"/>
        <v>0.5887907107312418</v>
      </c>
      <c r="E119" s="36">
        <v>15</v>
      </c>
      <c r="F119" s="36">
        <v>15</v>
      </c>
      <c r="G119" s="55">
        <f t="shared" si="14"/>
        <v>0.2679491924677609</v>
      </c>
      <c r="H119" s="36">
        <f t="shared" si="22"/>
        <v>60</v>
      </c>
      <c r="I119" s="56">
        <f t="shared" si="15"/>
        <v>2.016</v>
      </c>
      <c r="J119" s="56">
        <f t="shared" si="16"/>
        <v>0.34133193932087563</v>
      </c>
      <c r="K119" s="56">
        <f t="shared" si="17"/>
        <v>0.34133193932087563</v>
      </c>
      <c r="L119" s="56">
        <f t="shared" si="23"/>
        <v>0.005167624828520307</v>
      </c>
      <c r="M119" s="57">
        <f t="shared" si="18"/>
        <v>6.518184334677546E-05</v>
      </c>
      <c r="N119" s="57">
        <f t="shared" si="19"/>
        <v>0.001917113039611043</v>
      </c>
      <c r="O119" s="58">
        <f t="shared" si="20"/>
        <v>10.07038284563685</v>
      </c>
      <c r="P119" s="59" t="str">
        <f t="shared" si="21"/>
        <v>Good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1:50" ht="14.25">
      <c r="A120" s="53">
        <v>1130</v>
      </c>
      <c r="B120" s="36">
        <v>0.0018</v>
      </c>
      <c r="C120" s="54">
        <f t="shared" si="12"/>
        <v>3.16093019667086</v>
      </c>
      <c r="D120" s="54">
        <f t="shared" si="13"/>
        <v>0.5887907107312418</v>
      </c>
      <c r="E120" s="36">
        <v>15</v>
      </c>
      <c r="F120" s="36">
        <v>15</v>
      </c>
      <c r="G120" s="55">
        <f t="shared" si="14"/>
        <v>0.2679491924677609</v>
      </c>
      <c r="H120" s="36">
        <f t="shared" si="22"/>
        <v>60</v>
      </c>
      <c r="I120" s="56">
        <f t="shared" si="15"/>
        <v>2.034</v>
      </c>
      <c r="J120" s="56">
        <f t="shared" si="16"/>
        <v>0.34138046124045285</v>
      </c>
      <c r="K120" s="56">
        <f t="shared" si="17"/>
        <v>0.34138046124045285</v>
      </c>
      <c r="L120" s="56">
        <f t="shared" si="23"/>
        <v>0.0050851767080027895</v>
      </c>
      <c r="M120" s="57">
        <f t="shared" si="18"/>
        <v>6.517546131186447E-05</v>
      </c>
      <c r="N120" s="57">
        <f t="shared" si="19"/>
        <v>0.001916925332701896</v>
      </c>
      <c r="O120" s="58">
        <f t="shared" si="20"/>
        <v>10.06939684199553</v>
      </c>
      <c r="P120" s="59" t="str">
        <f t="shared" si="21"/>
        <v>Good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1:50" ht="14.25">
      <c r="A121" s="53">
        <v>1140</v>
      </c>
      <c r="B121" s="36">
        <v>0.0018</v>
      </c>
      <c r="C121" s="54">
        <f t="shared" si="12"/>
        <v>3.1613564573207826</v>
      </c>
      <c r="D121" s="54">
        <f t="shared" si="13"/>
        <v>0.5887907107312418</v>
      </c>
      <c r="E121" s="36">
        <v>15</v>
      </c>
      <c r="F121" s="36">
        <v>15</v>
      </c>
      <c r="G121" s="55">
        <f t="shared" si="14"/>
        <v>0.2679491924677609</v>
      </c>
      <c r="H121" s="36">
        <f t="shared" si="22"/>
        <v>60</v>
      </c>
      <c r="I121" s="56">
        <f t="shared" si="15"/>
        <v>2.052</v>
      </c>
      <c r="J121" s="56">
        <f t="shared" si="16"/>
        <v>0.3414264973906445</v>
      </c>
      <c r="K121" s="56">
        <f t="shared" si="17"/>
        <v>0.3414264973906445</v>
      </c>
      <c r="L121" s="56">
        <f t="shared" si="23"/>
        <v>0.005004691896795575</v>
      </c>
      <c r="M121" s="57">
        <f t="shared" si="18"/>
        <v>6.516898099425906E-05</v>
      </c>
      <c r="N121" s="57">
        <f t="shared" si="19"/>
        <v>0.0019167347351252664</v>
      </c>
      <c r="O121" s="58">
        <f t="shared" si="20"/>
        <v>10.068395653997507</v>
      </c>
      <c r="P121" s="59" t="str">
        <f t="shared" si="21"/>
        <v>Good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1:50" ht="14.25">
      <c r="A122" s="53">
        <v>1150</v>
      </c>
      <c r="B122" s="36">
        <v>0.0018</v>
      </c>
      <c r="C122" s="54">
        <f t="shared" si="12"/>
        <v>3.161760880712759</v>
      </c>
      <c r="D122" s="54">
        <f t="shared" si="13"/>
        <v>0.5887907107312418</v>
      </c>
      <c r="E122" s="36">
        <v>15</v>
      </c>
      <c r="F122" s="36">
        <v>15</v>
      </c>
      <c r="G122" s="55">
        <f t="shared" si="14"/>
        <v>0.2679491924677609</v>
      </c>
      <c r="H122" s="36">
        <f t="shared" si="22"/>
        <v>60</v>
      </c>
      <c r="I122" s="56">
        <f t="shared" si="15"/>
        <v>2.07</v>
      </c>
      <c r="J122" s="56">
        <f t="shared" si="16"/>
        <v>0.3414701751169779</v>
      </c>
      <c r="K122" s="56">
        <f t="shared" si="17"/>
        <v>0.3414701751169779</v>
      </c>
      <c r="L122" s="56">
        <f t="shared" si="23"/>
        <v>0.0049261083725526435</v>
      </c>
      <c r="M122" s="57">
        <f t="shared" si="18"/>
        <v>6.516241468224416E-05</v>
      </c>
      <c r="N122" s="57">
        <f t="shared" si="19"/>
        <v>0.0019165416083012988</v>
      </c>
      <c r="O122" s="58">
        <f t="shared" si="20"/>
        <v>10.067381180142846</v>
      </c>
      <c r="P122" s="59" t="str">
        <f t="shared" si="21"/>
        <v>Good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1:50" ht="14.25">
      <c r="A123" s="53">
        <v>1160</v>
      </c>
      <c r="B123" s="36">
        <v>0.0018</v>
      </c>
      <c r="C123" s="54">
        <f t="shared" si="12"/>
        <v>3.162144585565664</v>
      </c>
      <c r="D123" s="54">
        <f t="shared" si="13"/>
        <v>0.5887907107312418</v>
      </c>
      <c r="E123" s="36">
        <v>15</v>
      </c>
      <c r="F123" s="36">
        <v>15</v>
      </c>
      <c r="G123" s="55">
        <f t="shared" si="14"/>
        <v>0.2679491924677609</v>
      </c>
      <c r="H123" s="36">
        <f t="shared" si="22"/>
        <v>60</v>
      </c>
      <c r="I123" s="56">
        <f t="shared" si="15"/>
        <v>2.088</v>
      </c>
      <c r="J123" s="56">
        <f t="shared" si="16"/>
        <v>0.34151161524109175</v>
      </c>
      <c r="K123" s="56">
        <f t="shared" si="17"/>
        <v>0.34151161524109175</v>
      </c>
      <c r="L123" s="56">
        <f t="shared" si="23"/>
        <v>0.00484936654968982</v>
      </c>
      <c r="M123" s="57">
        <f t="shared" si="18"/>
        <v>6.515577389525389E-05</v>
      </c>
      <c r="N123" s="57">
        <f t="shared" si="19"/>
        <v>0.0019163462910368793</v>
      </c>
      <c r="O123" s="58">
        <f t="shared" si="20"/>
        <v>10.066355200146662</v>
      </c>
      <c r="P123" s="59" t="str">
        <f t="shared" si="21"/>
        <v>Good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1:50" ht="14.25">
      <c r="A124" s="53">
        <v>1170</v>
      </c>
      <c r="B124" s="36">
        <v>0.0018</v>
      </c>
      <c r="C124" s="54">
        <f t="shared" si="12"/>
        <v>3.1625086332866017</v>
      </c>
      <c r="D124" s="54">
        <f t="shared" si="13"/>
        <v>0.5887907107312418</v>
      </c>
      <c r="E124" s="36">
        <v>15</v>
      </c>
      <c r="F124" s="36">
        <v>15</v>
      </c>
      <c r="G124" s="55">
        <f t="shared" si="14"/>
        <v>0.2679491924677609</v>
      </c>
      <c r="H124" s="36">
        <f t="shared" si="22"/>
        <v>60</v>
      </c>
      <c r="I124" s="56">
        <f t="shared" si="15"/>
        <v>2.106</v>
      </c>
      <c r="J124" s="56">
        <f t="shared" si="16"/>
        <v>0.341550932394953</v>
      </c>
      <c r="K124" s="56">
        <f t="shared" si="17"/>
        <v>0.341550932394953</v>
      </c>
      <c r="L124" s="56">
        <f t="shared" si="23"/>
        <v>0.004774409165087806</v>
      </c>
      <c r="M124" s="57">
        <f t="shared" si="18"/>
        <v>6.514906942524197E-05</v>
      </c>
      <c r="N124" s="57">
        <f t="shared" si="19"/>
        <v>0.001916149100742411</v>
      </c>
      <c r="O124" s="58">
        <f t="shared" si="20"/>
        <v>10.065319381330706</v>
      </c>
      <c r="P124" s="59" t="str">
        <f t="shared" si="21"/>
        <v>Good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1:50" ht="14.25">
      <c r="A125" s="53">
        <v>1180</v>
      </c>
      <c r="B125" s="36">
        <v>0.0018</v>
      </c>
      <c r="C125" s="54">
        <f t="shared" si="12"/>
        <v>3.1628540309069764</v>
      </c>
      <c r="D125" s="54">
        <f t="shared" si="13"/>
        <v>0.5887907107312418</v>
      </c>
      <c r="E125" s="36">
        <v>15</v>
      </c>
      <c r="F125" s="36">
        <v>15</v>
      </c>
      <c r="G125" s="55">
        <f t="shared" si="14"/>
        <v>0.2679491924677609</v>
      </c>
      <c r="H125" s="36">
        <f t="shared" si="22"/>
        <v>60</v>
      </c>
      <c r="I125" s="56">
        <f t="shared" si="15"/>
        <v>2.124</v>
      </c>
      <c r="J125" s="56">
        <f t="shared" si="16"/>
        <v>0.34158823533795346</v>
      </c>
      <c r="K125" s="56">
        <f t="shared" si="17"/>
        <v>0.34158823533795346</v>
      </c>
      <c r="L125" s="56">
        <f t="shared" si="23"/>
        <v>0.004701181170017624</v>
      </c>
      <c r="M125" s="57">
        <f t="shared" si="18"/>
        <v>6.514231137600176E-05</v>
      </c>
      <c r="N125" s="57">
        <f t="shared" si="19"/>
        <v>0.0019159503345882872</v>
      </c>
      <c r="O125" s="58">
        <f t="shared" si="20"/>
        <v>10.064275284698205</v>
      </c>
      <c r="P125" s="59" t="str">
        <f t="shared" si="21"/>
        <v>Good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1:50" ht="14.25">
      <c r="A126" s="53">
        <v>1190</v>
      </c>
      <c r="B126" s="36">
        <v>0.0018</v>
      </c>
      <c r="C126" s="54">
        <f t="shared" si="12"/>
        <v>3.163181733868153</v>
      </c>
      <c r="D126" s="54">
        <f t="shared" si="13"/>
        <v>0.5887907107312418</v>
      </c>
      <c r="E126" s="36">
        <v>15</v>
      </c>
      <c r="F126" s="36">
        <v>15</v>
      </c>
      <c r="G126" s="55">
        <f t="shared" si="14"/>
        <v>0.2679491924677609</v>
      </c>
      <c r="H126" s="36">
        <f t="shared" si="22"/>
        <v>60</v>
      </c>
      <c r="I126" s="56">
        <f t="shared" si="15"/>
        <v>2.142</v>
      </c>
      <c r="J126" s="56">
        <f t="shared" si="16"/>
        <v>0.3416236272577605</v>
      </c>
      <c r="K126" s="56">
        <f t="shared" si="17"/>
        <v>0.3416236272577605</v>
      </c>
      <c r="L126" s="56">
        <f t="shared" si="23"/>
        <v>0.00462962962790329</v>
      </c>
      <c r="M126" s="57">
        <f t="shared" si="18"/>
        <v>6.513550920052863E-05</v>
      </c>
      <c r="N126" s="57">
        <f t="shared" si="19"/>
        <v>0.0019157502706037834</v>
      </c>
      <c r="O126" s="58">
        <f t="shared" si="20"/>
        <v>10.063224370706202</v>
      </c>
      <c r="P126" s="59" t="str">
        <f t="shared" si="21"/>
        <v>Good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1:50" ht="14.25">
      <c r="A127" s="53">
        <v>1200</v>
      </c>
      <c r="B127" s="36">
        <v>0.0018</v>
      </c>
      <c r="C127" s="54">
        <f t="shared" si="12"/>
        <v>3.1634926486644024</v>
      </c>
      <c r="D127" s="54">
        <f t="shared" si="13"/>
        <v>0.5887907107312418</v>
      </c>
      <c r="E127" s="36">
        <v>15</v>
      </c>
      <c r="F127" s="36">
        <v>15</v>
      </c>
      <c r="G127" s="55">
        <f t="shared" si="14"/>
        <v>0.2679491924677609</v>
      </c>
      <c r="H127" s="36">
        <f t="shared" si="22"/>
        <v>60</v>
      </c>
      <c r="I127" s="56">
        <f t="shared" si="15"/>
        <v>2.16</v>
      </c>
      <c r="J127" s="56">
        <f t="shared" si="16"/>
        <v>0.34165720605575545</v>
      </c>
      <c r="K127" s="56">
        <f t="shared" si="17"/>
        <v>0.34165720605575545</v>
      </c>
      <c r="L127" s="56">
        <f t="shared" si="23"/>
        <v>0.004559703617563297</v>
      </c>
      <c r="M127" s="57">
        <f t="shared" si="18"/>
        <v>6.512867173651338E-05</v>
      </c>
      <c r="N127" s="57">
        <f t="shared" si="19"/>
        <v>0.001915549168720982</v>
      </c>
      <c r="O127" s="58">
        <f t="shared" si="20"/>
        <v>10.062168004749191</v>
      </c>
      <c r="P127" s="59" t="str">
        <f t="shared" si="21"/>
        <v>Good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1:50" ht="14.25">
      <c r="A128" s="53">
        <v>1210</v>
      </c>
      <c r="B128" s="36">
        <v>0.0018</v>
      </c>
      <c r="C128" s="54">
        <f t="shared" si="12"/>
        <v>3.1637876353504537</v>
      </c>
      <c r="D128" s="54">
        <f t="shared" si="13"/>
        <v>0.5887907107312418</v>
      </c>
      <c r="E128" s="36">
        <v>15</v>
      </c>
      <c r="F128" s="36">
        <v>15</v>
      </c>
      <c r="G128" s="55">
        <f t="shared" si="14"/>
        <v>0.2679491924677609</v>
      </c>
      <c r="H128" s="36">
        <f t="shared" si="22"/>
        <v>60</v>
      </c>
      <c r="I128" s="56">
        <f t="shared" si="15"/>
        <v>2.178</v>
      </c>
      <c r="J128" s="56">
        <f t="shared" si="16"/>
        <v>0.341689064617849</v>
      </c>
      <c r="K128" s="56">
        <f t="shared" si="17"/>
        <v>0.341689064617849</v>
      </c>
      <c r="L128" s="56">
        <f t="shared" si="23"/>
        <v>0.004491354141597102</v>
      </c>
      <c r="M128" s="57">
        <f t="shared" si="18"/>
        <v>6.512180724005302E-05</v>
      </c>
      <c r="N128" s="57">
        <f t="shared" si="19"/>
        <v>0.0019153472717662653</v>
      </c>
      <c r="O128" s="58">
        <f t="shared" si="20"/>
        <v>10.061107462367307</v>
      </c>
      <c r="P128" s="59" t="str">
        <f t="shared" si="21"/>
        <v>Good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spans="1:50" ht="14.25">
      <c r="A129" s="53">
        <v>1220</v>
      </c>
      <c r="B129" s="36">
        <v>0.0018</v>
      </c>
      <c r="C129" s="54">
        <f t="shared" si="12"/>
        <v>3.1640675099205846</v>
      </c>
      <c r="D129" s="54">
        <f t="shared" si="13"/>
        <v>0.5887907107312418</v>
      </c>
      <c r="E129" s="36">
        <v>15</v>
      </c>
      <c r="F129" s="36">
        <v>15</v>
      </c>
      <c r="G129" s="55">
        <f t="shared" si="14"/>
        <v>0.2679491924677609</v>
      </c>
      <c r="H129" s="36">
        <f t="shared" si="22"/>
        <v>60</v>
      </c>
      <c r="I129" s="56">
        <f t="shared" si="15"/>
        <v>2.1959999999999997</v>
      </c>
      <c r="J129" s="56">
        <f t="shared" si="16"/>
        <v>0.3417192910714231</v>
      </c>
      <c r="K129" s="56">
        <f t="shared" si="17"/>
        <v>0.3417192910714231</v>
      </c>
      <c r="L129" s="56">
        <f t="shared" si="23"/>
        <v>0.004424534039605518</v>
      </c>
      <c r="M129" s="57">
        <f t="shared" si="18"/>
        <v>6.511492341766064E-05</v>
      </c>
      <c r="N129" s="57">
        <f t="shared" si="19"/>
        <v>0.0019151448064017838</v>
      </c>
      <c r="O129" s="58">
        <f t="shared" si="20"/>
        <v>10.060043934191775</v>
      </c>
      <c r="P129" s="59" t="str">
        <f t="shared" si="21"/>
        <v>Good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1:50" ht="14.25">
      <c r="A130" s="53">
        <v>1230</v>
      </c>
      <c r="B130" s="36">
        <v>0.0018</v>
      </c>
      <c r="C130" s="54">
        <f t="shared" si="12"/>
        <v>3.164333046565829</v>
      </c>
      <c r="D130" s="54">
        <f t="shared" si="13"/>
        <v>0.5887907107312418</v>
      </c>
      <c r="E130" s="36">
        <v>15</v>
      </c>
      <c r="F130" s="36">
        <v>15</v>
      </c>
      <c r="G130" s="55">
        <f t="shared" si="14"/>
        <v>0.2679491924677609</v>
      </c>
      <c r="H130" s="36">
        <f t="shared" si="22"/>
        <v>60</v>
      </c>
      <c r="I130" s="56">
        <f t="shared" si="15"/>
        <v>2.214</v>
      </c>
      <c r="J130" s="56">
        <f t="shared" si="16"/>
        <v>0.34174796902910953</v>
      </c>
      <c r="K130" s="56">
        <f t="shared" si="17"/>
        <v>0.34174796902910953</v>
      </c>
      <c r="L130" s="56">
        <f t="shared" si="23"/>
        <v>0.00435919790595507</v>
      </c>
      <c r="M130" s="57">
        <f t="shared" si="18"/>
        <v>6.510802745665436E-05</v>
      </c>
      <c r="N130" s="57">
        <f t="shared" si="19"/>
        <v>0.0019149419840192457</v>
      </c>
      <c r="O130" s="58">
        <f t="shared" si="20"/>
        <v>10.058978530639864</v>
      </c>
      <c r="P130" s="59" t="str">
        <f t="shared" si="21"/>
        <v>Good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1:50" ht="14.25">
      <c r="A131" s="53">
        <v>1240</v>
      </c>
      <c r="B131" s="36">
        <v>0.0018</v>
      </c>
      <c r="C131" s="54">
        <f t="shared" si="12"/>
        <v>3.164584979815552</v>
      </c>
      <c r="D131" s="54">
        <f t="shared" si="13"/>
        <v>0.5887907107312418</v>
      </c>
      <c r="E131" s="36">
        <v>15</v>
      </c>
      <c r="F131" s="36">
        <v>15</v>
      </c>
      <c r="G131" s="55">
        <f t="shared" si="14"/>
        <v>0.2679491924677609</v>
      </c>
      <c r="H131" s="36">
        <f t="shared" si="22"/>
        <v>60</v>
      </c>
      <c r="I131" s="56">
        <f t="shared" si="15"/>
        <v>2.2319999999999998</v>
      </c>
      <c r="J131" s="56">
        <f t="shared" si="16"/>
        <v>0.3417751778200796</v>
      </c>
      <c r="K131" s="56">
        <f t="shared" si="17"/>
        <v>0.3417751778200796</v>
      </c>
      <c r="L131" s="56">
        <f t="shared" si="23"/>
        <v>0.004295302011815719</v>
      </c>
      <c r="M131" s="57">
        <f t="shared" si="18"/>
        <v>6.510112605400038E-05</v>
      </c>
      <c r="N131" s="57">
        <f t="shared" si="19"/>
        <v>0.0019147390015882466</v>
      </c>
      <c r="O131" s="58">
        <f t="shared" si="20"/>
        <v>10.057912286371074</v>
      </c>
      <c r="P131" s="59" t="str">
        <f t="shared" si="21"/>
        <v>Good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</row>
    <row r="132" spans="1:50" ht="14.25">
      <c r="A132" s="53">
        <v>1250</v>
      </c>
      <c r="B132" s="36">
        <v>0.0018</v>
      </c>
      <c r="C132" s="54">
        <f t="shared" si="12"/>
        <v>3.1648240065693067</v>
      </c>
      <c r="D132" s="54">
        <f t="shared" si="13"/>
        <v>0.5887907107312418</v>
      </c>
      <c r="E132" s="36">
        <v>15</v>
      </c>
      <c r="F132" s="36">
        <v>15</v>
      </c>
      <c r="G132" s="55">
        <f t="shared" si="14"/>
        <v>0.2679491924677609</v>
      </c>
      <c r="H132" s="36">
        <f t="shared" si="22"/>
        <v>60</v>
      </c>
      <c r="I132" s="56">
        <f t="shared" si="15"/>
        <v>2.25</v>
      </c>
      <c r="J132" s="56">
        <f t="shared" si="16"/>
        <v>0.34180099270948516</v>
      </c>
      <c r="K132" s="56">
        <f t="shared" si="17"/>
        <v>0.34180099270948516</v>
      </c>
      <c r="L132" s="56">
        <f t="shared" si="23"/>
        <v>0.004232804231219491</v>
      </c>
      <c r="M132" s="57">
        <f t="shared" si="18"/>
        <v>6.509422544368368E-05</v>
      </c>
      <c r="N132" s="57">
        <f t="shared" si="19"/>
        <v>0.0019145360424612848</v>
      </c>
      <c r="O132" s="58">
        <f t="shared" si="20"/>
        <v>10.056846164515822</v>
      </c>
      <c r="P132" s="59" t="str">
        <f t="shared" si="21"/>
        <v>Good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spans="1:50" ht="14.25">
      <c r="A133" s="53">
        <v>1260</v>
      </c>
      <c r="B133" s="36">
        <v>0.0018</v>
      </c>
      <c r="C133" s="54">
        <f t="shared" si="12"/>
        <v>3.1650507880246073</v>
      </c>
      <c r="D133" s="54">
        <f t="shared" si="13"/>
        <v>0.5887907107312418</v>
      </c>
      <c r="E133" s="36">
        <v>15</v>
      </c>
      <c r="F133" s="36">
        <v>15</v>
      </c>
      <c r="G133" s="55">
        <f t="shared" si="14"/>
        <v>0.2679491924677609</v>
      </c>
      <c r="H133" s="36">
        <f t="shared" si="22"/>
        <v>60</v>
      </c>
      <c r="I133" s="56">
        <f t="shared" si="15"/>
        <v>2.268</v>
      </c>
      <c r="J133" s="56">
        <f t="shared" si="16"/>
        <v>0.34182548510665756</v>
      </c>
      <c r="K133" s="56">
        <f t="shared" si="17"/>
        <v>0.34182548510665756</v>
      </c>
      <c r="L133" s="56">
        <f t="shared" si="23"/>
        <v>0.004171663970904169</v>
      </c>
      <c r="M133" s="57">
        <f t="shared" si="18"/>
        <v>6.508733142267607E-05</v>
      </c>
      <c r="N133" s="57">
        <f t="shared" si="19"/>
        <v>0.0019143332771375315</v>
      </c>
      <c r="O133" s="58">
        <f t="shared" si="20"/>
        <v>10.055781060687396</v>
      </c>
      <c r="P133" s="59" t="str">
        <f t="shared" si="21"/>
        <v>Good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spans="1:50" ht="14.25">
      <c r="A134" s="53">
        <v>1270</v>
      </c>
      <c r="B134" s="36">
        <v>0.0018</v>
      </c>
      <c r="C134" s="54">
        <f t="shared" si="12"/>
        <v>3.165265951505934</v>
      </c>
      <c r="D134" s="54">
        <f t="shared" si="13"/>
        <v>0.5887907107312418</v>
      </c>
      <c r="E134" s="36">
        <v>15</v>
      </c>
      <c r="F134" s="36">
        <v>15</v>
      </c>
      <c r="G134" s="55">
        <f t="shared" si="14"/>
        <v>0.2679491924677609</v>
      </c>
      <c r="H134" s="36">
        <f t="shared" si="22"/>
        <v>60</v>
      </c>
      <c r="I134" s="56">
        <f t="shared" si="15"/>
        <v>2.286</v>
      </c>
      <c r="J134" s="56">
        <f t="shared" si="16"/>
        <v>0.3418487227626409</v>
      </c>
      <c r="K134" s="56">
        <f t="shared" si="17"/>
        <v>0.3418487227626409</v>
      </c>
      <c r="L134" s="56">
        <f t="shared" si="23"/>
        <v>0.00411184210372175</v>
      </c>
      <c r="M134" s="57">
        <f t="shared" si="18"/>
        <v>6.508044937556816E-05</v>
      </c>
      <c r="N134" s="57">
        <f t="shared" si="19"/>
        <v>0.0019141308639872988</v>
      </c>
      <c r="O134" s="58">
        <f t="shared" si="20"/>
        <v>10.054717806787538</v>
      </c>
      <c r="P134" s="59" t="str">
        <f t="shared" si="21"/>
        <v>Good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spans="1:50" ht="14.25">
      <c r="A135" s="53">
        <v>1280</v>
      </c>
      <c r="B135" s="36">
        <v>0.0018</v>
      </c>
      <c r="C135" s="54">
        <f aca="true" t="shared" si="24" ref="C135:C150">(1-2.71828281828^(-2*D135*G135*A135/H135))/(2*D135*G135)</f>
        <v>3.165470092200045</v>
      </c>
      <c r="D135" s="54">
        <f aca="true" t="shared" si="25" ref="D135:D150">(1-SIN(E135*3.141592654/180))/(1+SIN(E135*3.14159254/180))</f>
        <v>0.5887907107312418</v>
      </c>
      <c r="E135" s="36">
        <v>15</v>
      </c>
      <c r="F135" s="36">
        <v>15</v>
      </c>
      <c r="G135" s="55">
        <f aca="true" t="shared" si="26" ref="G135:G150">TAN((F135/180)*3.141592654)</f>
        <v>0.2679491924677609</v>
      </c>
      <c r="H135" s="36">
        <f t="shared" si="22"/>
        <v>60</v>
      </c>
      <c r="I135" s="56">
        <f aca="true" t="shared" si="27" ref="I135:I150">A135*B135</f>
        <v>2.304</v>
      </c>
      <c r="J135" s="56">
        <f aca="true" t="shared" si="28" ref="J135:J150">B135*C135*H135</f>
        <v>0.34187076995760485</v>
      </c>
      <c r="K135" s="56">
        <f aca="true" t="shared" si="29" ref="K135:K152">IF($E$3="矢板",I135,IF(A135&lt;=200,I135,IF(A135&lt;300,MAX(I$27,J135),J135)))</f>
        <v>0.34187076995760485</v>
      </c>
      <c r="L135" s="56">
        <f t="shared" si="23"/>
        <v>0.004053300905405671</v>
      </c>
      <c r="M135" s="57">
        <f aca="true" t="shared" si="30" ref="M135:M150">2*VLOOKUP($D$3,$U$6:$X$9,3)*(K135+L135)*($B$3/20-$C$3/20)^4/(2100000*($C$3/10)^3/12+0.061*VLOOKUP($E$3,$Z$7:$AA$8,2)*($B$3/20-$C$3/20)^3)</f>
        <v>6.507358429792967E-05</v>
      </c>
      <c r="N135" s="57">
        <f aca="true" t="shared" si="31" ref="N135:N150">M135/($B$3/10)*100</f>
        <v>0.0019139289499391077</v>
      </c>
      <c r="O135" s="58">
        <f aca="true" t="shared" si="32" ref="O135:O150">2*(K135+L135)*(VLOOKUP($D$3,$U$6:$X$9,2)*($B$3/20-$C$3/20)^2*2100000*($C$3/10)^3/12+VLOOKUP($D$3,$U$6:$X$9,4)*VLOOKUP($E$3,$Z$7:$AA$8,2)*($B$3/20-$C$3/20)^5)/(1.5*($C$3/10)^2/6*(2100000*($C$3/10)^3/12+0.061*VLOOKUP($E$3,$Z$7:$AA$8,2)*($B$3/20-$C$3/20)^3))</f>
        <v>10.053657174615525</v>
      </c>
      <c r="P135" s="59" t="str">
        <f aca="true" t="shared" si="33" ref="P135:P152">IF(N135&lt;=HLOOKUP($H$3,V$2:W$3,2),IF(O135&lt;=HLOOKUP($A$3,Z$2:AB$3,2),"Good","NoGood"),"NoGood")</f>
        <v>Good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spans="1:50" ht="14.25">
      <c r="A136" s="53">
        <v>1290</v>
      </c>
      <c r="B136" s="36">
        <v>0.0018</v>
      </c>
      <c r="C136" s="54">
        <f t="shared" si="24"/>
        <v>3.165663774802387</v>
      </c>
      <c r="D136" s="54">
        <f t="shared" si="25"/>
        <v>0.5887907107312418</v>
      </c>
      <c r="E136" s="36">
        <v>15</v>
      </c>
      <c r="F136" s="36">
        <v>15</v>
      </c>
      <c r="G136" s="55">
        <f t="shared" si="26"/>
        <v>0.2679491924677609</v>
      </c>
      <c r="H136" s="36">
        <f aca="true" t="shared" si="34" ref="H136:H151">VLOOKUP($B$3,$Q$7:$S$47,3)</f>
        <v>60</v>
      </c>
      <c r="I136" s="56">
        <f t="shared" si="27"/>
        <v>2.322</v>
      </c>
      <c r="J136" s="56">
        <f t="shared" si="28"/>
        <v>0.3418916876786578</v>
      </c>
      <c r="K136" s="56">
        <f t="shared" si="29"/>
        <v>0.3418916876786578</v>
      </c>
      <c r="L136" s="56">
        <f aca="true" t="shared" si="35" ref="L136:L150">2*$G$3*$F$3*0.4*1000*(1+IF(A136&lt;150,0.5,IF(A136&lt;650,0.65-0.001*A136,0)))/(($G$3*175+($G$3-1)*100+50+2*A136*TAN(45*3.141592654/180))*(20+2*A136*TAN(45*3.141592654/180)))</f>
        <v>0.003996003994504163</v>
      </c>
      <c r="M136" s="57">
        <f t="shared" si="30"/>
        <v>6.506674081845917E-05</v>
      </c>
      <c r="N136" s="57">
        <f t="shared" si="31"/>
        <v>0.0019137276711311522</v>
      </c>
      <c r="O136" s="58">
        <f t="shared" si="32"/>
        <v>10.052599879290238</v>
      </c>
      <c r="P136" s="59" t="str">
        <f t="shared" si="33"/>
        <v>Good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spans="1:50" ht="14.25">
      <c r="A137" s="53">
        <v>1300</v>
      </c>
      <c r="B137" s="36">
        <v>0.0018</v>
      </c>
      <c r="C137" s="54">
        <f t="shared" si="24"/>
        <v>3.1658475350791573</v>
      </c>
      <c r="D137" s="54">
        <f t="shared" si="25"/>
        <v>0.5887907107312418</v>
      </c>
      <c r="E137" s="36">
        <v>15</v>
      </c>
      <c r="F137" s="36">
        <v>15</v>
      </c>
      <c r="G137" s="55">
        <f t="shared" si="26"/>
        <v>0.2679491924677609</v>
      </c>
      <c r="H137" s="36">
        <f t="shared" si="34"/>
        <v>60</v>
      </c>
      <c r="I137" s="56">
        <f t="shared" si="27"/>
        <v>2.34</v>
      </c>
      <c r="J137" s="56">
        <f t="shared" si="28"/>
        <v>0.34191153378854894</v>
      </c>
      <c r="K137" s="56">
        <f t="shared" si="29"/>
        <v>0.34191153378854894</v>
      </c>
      <c r="L137" s="56">
        <f t="shared" si="35"/>
        <v>0.003939916275299444</v>
      </c>
      <c r="M137" s="57">
        <f t="shared" si="30"/>
        <v>6.505992321998192E-05</v>
      </c>
      <c r="N137" s="57">
        <f t="shared" si="31"/>
        <v>0.00191352715352888</v>
      </c>
      <c r="O137" s="58">
        <f t="shared" si="32"/>
        <v>10.05154658249425</v>
      </c>
      <c r="P137" s="59" t="str">
        <f t="shared" si="33"/>
        <v>Good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spans="1:50" ht="14.25">
      <c r="A138" s="53">
        <v>1310</v>
      </c>
      <c r="B138" s="36">
        <v>0.0018</v>
      </c>
      <c r="C138" s="54">
        <f t="shared" si="24"/>
        <v>3.166021881349345</v>
      </c>
      <c r="D138" s="54">
        <f t="shared" si="25"/>
        <v>0.5887907107312418</v>
      </c>
      <c r="E138" s="36">
        <v>15</v>
      </c>
      <c r="F138" s="36">
        <v>15</v>
      </c>
      <c r="G138" s="55">
        <f t="shared" si="26"/>
        <v>0.2679491924677609</v>
      </c>
      <c r="H138" s="36">
        <f t="shared" si="34"/>
        <v>60</v>
      </c>
      <c r="I138" s="56">
        <f t="shared" si="27"/>
        <v>2.358</v>
      </c>
      <c r="J138" s="56">
        <f t="shared" si="28"/>
        <v>0.3419303631857292</v>
      </c>
      <c r="K138" s="56">
        <f t="shared" si="29"/>
        <v>0.3419303631857292</v>
      </c>
      <c r="L138" s="56">
        <f t="shared" si="35"/>
        <v>0.003885003883543962</v>
      </c>
      <c r="M138" s="57">
        <f t="shared" si="30"/>
        <v>6.50531354593518E-05</v>
      </c>
      <c r="N138" s="57">
        <f t="shared" si="31"/>
        <v>0.001913327513510347</v>
      </c>
      <c r="O138" s="58">
        <f t="shared" si="32"/>
        <v>10.050497895548622</v>
      </c>
      <c r="P138" s="59" t="str">
        <f t="shared" si="33"/>
        <v>Good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</row>
    <row r="139" spans="1:50" ht="14.25">
      <c r="A139" s="53">
        <v>1320</v>
      </c>
      <c r="B139" s="36">
        <v>0.0018</v>
      </c>
      <c r="C139" s="54">
        <f t="shared" si="24"/>
        <v>3.166187295890848</v>
      </c>
      <c r="D139" s="54">
        <f t="shared" si="25"/>
        <v>0.5887907107312418</v>
      </c>
      <c r="E139" s="36">
        <v>15</v>
      </c>
      <c r="F139" s="36">
        <v>15</v>
      </c>
      <c r="G139" s="55">
        <f t="shared" si="26"/>
        <v>0.2679491924677609</v>
      </c>
      <c r="H139" s="36">
        <f t="shared" si="34"/>
        <v>60</v>
      </c>
      <c r="I139" s="56">
        <f t="shared" si="27"/>
        <v>2.376</v>
      </c>
      <c r="J139" s="56">
        <f t="shared" si="28"/>
        <v>0.34194822795621155</v>
      </c>
      <c r="K139" s="56">
        <f t="shared" si="29"/>
        <v>0.34194822795621155</v>
      </c>
      <c r="L139" s="56">
        <f t="shared" si="35"/>
        <v>0.003831234134855591</v>
      </c>
      <c r="M139" s="57">
        <f t="shared" si="30"/>
        <v>6.504638118631098E-05</v>
      </c>
      <c r="N139" s="57">
        <f t="shared" si="31"/>
        <v>0.0019131288584209112</v>
      </c>
      <c r="O139" s="58">
        <f t="shared" si="32"/>
        <v>10.049454382326646</v>
      </c>
      <c r="P139" s="59" t="str">
        <f t="shared" si="33"/>
        <v>Good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1:50" ht="14.25">
      <c r="A140" s="53">
        <v>1330</v>
      </c>
      <c r="B140" s="36">
        <v>0.0018</v>
      </c>
      <c r="C140" s="54">
        <f t="shared" si="24"/>
        <v>3.1663442362745524</v>
      </c>
      <c r="D140" s="54">
        <f t="shared" si="25"/>
        <v>0.5887907107312418</v>
      </c>
      <c r="E140" s="36">
        <v>15</v>
      </c>
      <c r="F140" s="36">
        <v>15</v>
      </c>
      <c r="G140" s="55">
        <f t="shared" si="26"/>
        <v>0.2679491924677609</v>
      </c>
      <c r="H140" s="36">
        <f t="shared" si="34"/>
        <v>60</v>
      </c>
      <c r="I140" s="56">
        <f t="shared" si="27"/>
        <v>2.394</v>
      </c>
      <c r="J140" s="56">
        <f t="shared" si="28"/>
        <v>0.34196517751765165</v>
      </c>
      <c r="K140" s="56">
        <f t="shared" si="29"/>
        <v>0.34196517751765165</v>
      </c>
      <c r="L140" s="56">
        <f t="shared" si="35"/>
        <v>0.0037785754756235654</v>
      </c>
      <c r="M140" s="57">
        <f t="shared" si="30"/>
        <v>6.503966376135824E-05</v>
      </c>
      <c r="N140" s="57">
        <f t="shared" si="31"/>
        <v>0.001912931287098772</v>
      </c>
      <c r="O140" s="58">
        <f t="shared" si="32"/>
        <v>10.048416562014461</v>
      </c>
      <c r="P140" s="59" t="str">
        <f t="shared" si="33"/>
        <v>Good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1:50" ht="14.25">
      <c r="A141" s="53">
        <v>1340</v>
      </c>
      <c r="B141" s="36">
        <v>0.0018</v>
      </c>
      <c r="C141" s="54">
        <f t="shared" si="24"/>
        <v>3.166493136630068</v>
      </c>
      <c r="D141" s="54">
        <f t="shared" si="25"/>
        <v>0.5887907107312418</v>
      </c>
      <c r="E141" s="36">
        <v>15</v>
      </c>
      <c r="F141" s="36">
        <v>15</v>
      </c>
      <c r="G141" s="55">
        <f t="shared" si="26"/>
        <v>0.2679491924677609</v>
      </c>
      <c r="H141" s="36">
        <f t="shared" si="34"/>
        <v>60</v>
      </c>
      <c r="I141" s="56">
        <f t="shared" si="27"/>
        <v>2.412</v>
      </c>
      <c r="J141" s="56">
        <f t="shared" si="28"/>
        <v>0.34198125875604735</v>
      </c>
      <c r="K141" s="56">
        <f t="shared" si="29"/>
        <v>0.34198125875604735</v>
      </c>
      <c r="L141" s="56">
        <f t="shared" si="35"/>
        <v>0.0037269974362862755</v>
      </c>
      <c r="M141" s="57">
        <f t="shared" si="30"/>
        <v>6.503298627267521E-05</v>
      </c>
      <c r="N141" s="57">
        <f t="shared" si="31"/>
        <v>0.0019127348903728004</v>
      </c>
      <c r="O141" s="58">
        <f t="shared" si="32"/>
        <v>10.047384911726086</v>
      </c>
      <c r="P141" s="59" t="str">
        <f t="shared" si="33"/>
        <v>Good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1:50" ht="14.25">
      <c r="A142" s="53">
        <v>1350</v>
      </c>
      <c r="B142" s="36">
        <v>0.0018</v>
      </c>
      <c r="C142" s="54">
        <f t="shared" si="24"/>
        <v>3.166634408846622</v>
      </c>
      <c r="D142" s="54">
        <f t="shared" si="25"/>
        <v>0.5887907107312418</v>
      </c>
      <c r="E142" s="36">
        <v>15</v>
      </c>
      <c r="F142" s="36">
        <v>15</v>
      </c>
      <c r="G142" s="55">
        <f t="shared" si="26"/>
        <v>0.2679491924677609</v>
      </c>
      <c r="H142" s="36">
        <f t="shared" si="34"/>
        <v>60</v>
      </c>
      <c r="I142" s="56">
        <f t="shared" si="27"/>
        <v>2.4299999999999997</v>
      </c>
      <c r="J142" s="56">
        <f t="shared" si="28"/>
        <v>0.34199651615543514</v>
      </c>
      <c r="K142" s="56">
        <f t="shared" si="29"/>
        <v>0.34199651615543514</v>
      </c>
      <c r="L142" s="56">
        <f t="shared" si="35"/>
        <v>0.003676470586850546</v>
      </c>
      <c r="M142" s="57">
        <f t="shared" si="30"/>
        <v>6.502635155215658E-05</v>
      </c>
      <c r="N142" s="57">
        <f t="shared" si="31"/>
        <v>0.001912539751534017</v>
      </c>
      <c r="O142" s="58">
        <f t="shared" si="32"/>
        <v>10.046359868980044</v>
      </c>
      <c r="P142" s="59" t="str">
        <f t="shared" si="33"/>
        <v>Good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1:50" ht="14.25">
      <c r="A143" s="53">
        <v>1360</v>
      </c>
      <c r="B143" s="36">
        <v>0.0018</v>
      </c>
      <c r="C143" s="54">
        <f t="shared" si="24"/>
        <v>3.1667684437124275</v>
      </c>
      <c r="D143" s="54">
        <f t="shared" si="25"/>
        <v>0.5887907107312418</v>
      </c>
      <c r="E143" s="36">
        <v>15</v>
      </c>
      <c r="F143" s="36">
        <v>15</v>
      </c>
      <c r="G143" s="55">
        <f t="shared" si="26"/>
        <v>0.2679491924677609</v>
      </c>
      <c r="H143" s="36">
        <f t="shared" si="34"/>
        <v>60</v>
      </c>
      <c r="I143" s="56">
        <f t="shared" si="27"/>
        <v>2.448</v>
      </c>
      <c r="J143" s="56">
        <f t="shared" si="28"/>
        <v>0.34201099192094214</v>
      </c>
      <c r="K143" s="56">
        <f t="shared" si="29"/>
        <v>0.34201099192094214</v>
      </c>
      <c r="L143" s="56">
        <f t="shared" si="35"/>
        <v>0.0036269664945301305</v>
      </c>
      <c r="M143" s="57">
        <f t="shared" si="30"/>
        <v>6.50197621905894E-05</v>
      </c>
      <c r="N143" s="57">
        <f t="shared" si="31"/>
        <v>0.0019123459467820416</v>
      </c>
      <c r="O143" s="58">
        <f t="shared" si="32"/>
        <v>10.045341834044505</v>
      </c>
      <c r="P143" s="59" t="str">
        <f t="shared" si="33"/>
        <v>Good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1:50" ht="14.25">
      <c r="A144" s="53">
        <v>1370</v>
      </c>
      <c r="B144" s="36">
        <v>0.0018</v>
      </c>
      <c r="C144" s="54">
        <f t="shared" si="24"/>
        <v>3.1668956119956886</v>
      </c>
      <c r="D144" s="54">
        <f t="shared" si="25"/>
        <v>0.5887907107312418</v>
      </c>
      <c r="E144" s="36">
        <v>15</v>
      </c>
      <c r="F144" s="36">
        <v>15</v>
      </c>
      <c r="G144" s="55">
        <f t="shared" si="26"/>
        <v>0.2679491924677609</v>
      </c>
      <c r="H144" s="36">
        <f t="shared" si="34"/>
        <v>60</v>
      </c>
      <c r="I144" s="56">
        <f t="shared" si="27"/>
        <v>2.4659999999999997</v>
      </c>
      <c r="J144" s="56">
        <f t="shared" si="28"/>
        <v>0.34202472609553436</v>
      </c>
      <c r="K144" s="56">
        <f t="shared" si="29"/>
        <v>0.34202472609553436</v>
      </c>
      <c r="L144" s="56">
        <f t="shared" si="35"/>
        <v>0.0035784576833885525</v>
      </c>
      <c r="M144" s="57">
        <f t="shared" si="30"/>
        <v>6.501322055202323E-05</v>
      </c>
      <c r="N144" s="57">
        <f t="shared" si="31"/>
        <v>0.001912153545647742</v>
      </c>
      <c r="O144" s="58">
        <f t="shared" si="32"/>
        <v>10.044331172157442</v>
      </c>
      <c r="P144" s="59" t="str">
        <f t="shared" si="33"/>
        <v>Good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1:50" ht="14.25">
      <c r="A145" s="53">
        <v>1380</v>
      </c>
      <c r="B145" s="36">
        <v>0.0018</v>
      </c>
      <c r="C145" s="54">
        <f t="shared" si="24"/>
        <v>3.167016265470217</v>
      </c>
      <c r="D145" s="54">
        <f t="shared" si="25"/>
        <v>0.5887907107312418</v>
      </c>
      <c r="E145" s="36">
        <v>15</v>
      </c>
      <c r="F145" s="36">
        <v>15</v>
      </c>
      <c r="G145" s="55">
        <f t="shared" si="26"/>
        <v>0.2679491924677609</v>
      </c>
      <c r="H145" s="36">
        <f t="shared" si="34"/>
        <v>60</v>
      </c>
      <c r="I145" s="56">
        <f t="shared" si="27"/>
        <v>2.484</v>
      </c>
      <c r="J145" s="56">
        <f t="shared" si="28"/>
        <v>0.3420377566707834</v>
      </c>
      <c r="K145" s="56">
        <f t="shared" si="29"/>
        <v>0.3420377566707834</v>
      </c>
      <c r="L145" s="56">
        <f t="shared" si="35"/>
        <v>0.003530917595878453</v>
      </c>
      <c r="M145" s="57">
        <f t="shared" si="30"/>
        <v>6.500672878737212E-05</v>
      </c>
      <c r="N145" s="57">
        <f t="shared" si="31"/>
        <v>0.0019119626113932977</v>
      </c>
      <c r="O145" s="58">
        <f t="shared" si="32"/>
        <v>10.04332821562808</v>
      </c>
      <c r="P145" s="59" t="str">
        <f t="shared" si="33"/>
        <v>Good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1:50" ht="14.25">
      <c r="A146" s="53">
        <v>1390</v>
      </c>
      <c r="B146" s="36">
        <v>0.0018</v>
      </c>
      <c r="C146" s="54">
        <f t="shared" si="24"/>
        <v>3.167130737888517</v>
      </c>
      <c r="D146" s="54">
        <f t="shared" si="25"/>
        <v>0.5887907107312418</v>
      </c>
      <c r="E146" s="36">
        <v>15</v>
      </c>
      <c r="F146" s="36">
        <v>15</v>
      </c>
      <c r="G146" s="55">
        <f t="shared" si="26"/>
        <v>0.2679491924677609</v>
      </c>
      <c r="H146" s="36">
        <f t="shared" si="34"/>
        <v>60</v>
      </c>
      <c r="I146" s="56">
        <f t="shared" si="27"/>
        <v>2.502</v>
      </c>
      <c r="J146" s="56">
        <f t="shared" si="28"/>
        <v>0.34205011969195986</v>
      </c>
      <c r="K146" s="56">
        <f t="shared" si="29"/>
        <v>0.34205011969195986</v>
      </c>
      <c r="L146" s="56">
        <f t="shared" si="35"/>
        <v>0.0034843205561760414</v>
      </c>
      <c r="M146" s="57">
        <f t="shared" si="30"/>
        <v>6.500028884728685E-05</v>
      </c>
      <c r="N146" s="57">
        <f t="shared" si="31"/>
        <v>0.0019117732013907898</v>
      </c>
      <c r="O146" s="58">
        <f t="shared" si="32"/>
        <v>10.042333265825624</v>
      </c>
      <c r="P146" s="59" t="str">
        <f t="shared" si="33"/>
        <v>Good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1:50" ht="14.25">
      <c r="A147" s="53">
        <v>1400</v>
      </c>
      <c r="B147" s="36">
        <v>0.0018</v>
      </c>
      <c r="C147" s="54">
        <f t="shared" si="24"/>
        <v>3.167239345905009</v>
      </c>
      <c r="D147" s="54">
        <f t="shared" si="25"/>
        <v>0.5887907107312418</v>
      </c>
      <c r="E147" s="36">
        <v>15</v>
      </c>
      <c r="F147" s="36">
        <v>15</v>
      </c>
      <c r="G147" s="55">
        <f t="shared" si="26"/>
        <v>0.2679491924677609</v>
      </c>
      <c r="H147" s="36">
        <f t="shared" si="34"/>
        <v>60</v>
      </c>
      <c r="I147" s="56">
        <f t="shared" si="27"/>
        <v>2.52</v>
      </c>
      <c r="J147" s="56">
        <f t="shared" si="28"/>
        <v>0.342061849357741</v>
      </c>
      <c r="K147" s="56">
        <f t="shared" si="29"/>
        <v>0.342061849357741</v>
      </c>
      <c r="L147" s="56">
        <f t="shared" si="35"/>
        <v>0.003438641735215384</v>
      </c>
      <c r="M147" s="57">
        <f t="shared" si="30"/>
        <v>6.4993902494334E-05</v>
      </c>
      <c r="N147" s="57">
        <f t="shared" si="31"/>
        <v>0.0019115853674804121</v>
      </c>
      <c r="O147" s="58">
        <f t="shared" si="32"/>
        <v>10.041346595060878</v>
      </c>
      <c r="P147" s="59" t="str">
        <f t="shared" si="33"/>
        <v>Good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1:50" ht="14.25">
      <c r="A148" s="53">
        <v>1410</v>
      </c>
      <c r="B148" s="36">
        <v>0.0018</v>
      </c>
      <c r="C148" s="54">
        <f t="shared" si="24"/>
        <v>3.1673423899519637</v>
      </c>
      <c r="D148" s="54">
        <f t="shared" si="25"/>
        <v>0.5887907107312418</v>
      </c>
      <c r="E148" s="36">
        <v>15</v>
      </c>
      <c r="F148" s="36">
        <v>15</v>
      </c>
      <c r="G148" s="55">
        <f t="shared" si="26"/>
        <v>0.2679491924677609</v>
      </c>
      <c r="H148" s="36">
        <f t="shared" si="34"/>
        <v>60</v>
      </c>
      <c r="I148" s="56">
        <f t="shared" si="27"/>
        <v>2.538</v>
      </c>
      <c r="J148" s="56">
        <f t="shared" si="28"/>
        <v>0.3420729781148121</v>
      </c>
      <c r="K148" s="56">
        <f t="shared" si="29"/>
        <v>0.3420729781148121</v>
      </c>
      <c r="L148" s="56">
        <f t="shared" si="35"/>
        <v>0.0033938571173328575</v>
      </c>
      <c r="M148" s="57">
        <f t="shared" si="30"/>
        <v>6.498757131451709E-05</v>
      </c>
      <c r="N148" s="57">
        <f t="shared" si="31"/>
        <v>0.0019113991563093262</v>
      </c>
      <c r="O148" s="58">
        <f t="shared" si="32"/>
        <v>10.040368448366227</v>
      </c>
      <c r="P148" s="59" t="str">
        <f t="shared" si="33"/>
        <v>Good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1:50" ht="14.25">
      <c r="A149" s="53">
        <v>1420</v>
      </c>
      <c r="B149" s="36">
        <v>0.0018</v>
      </c>
      <c r="C149" s="54">
        <f t="shared" si="24"/>
        <v>3.167440155070559</v>
      </c>
      <c r="D149" s="54">
        <f t="shared" si="25"/>
        <v>0.5887907107312418</v>
      </c>
      <c r="E149" s="36">
        <v>15</v>
      </c>
      <c r="F149" s="36">
        <v>15</v>
      </c>
      <c r="G149" s="55">
        <f t="shared" si="26"/>
        <v>0.2679491924677609</v>
      </c>
      <c r="H149" s="36">
        <f t="shared" si="34"/>
        <v>60</v>
      </c>
      <c r="I149" s="56">
        <f t="shared" si="27"/>
        <v>2.556</v>
      </c>
      <c r="J149" s="56">
        <f t="shared" si="28"/>
        <v>0.3420835367476204</v>
      </c>
      <c r="K149" s="56">
        <f t="shared" si="29"/>
        <v>0.3420835367476204</v>
      </c>
      <c r="L149" s="56">
        <f t="shared" si="35"/>
        <v>0.0033499434684374396</v>
      </c>
      <c r="M149" s="57">
        <f t="shared" si="30"/>
        <v>6.498129672817306E-05</v>
      </c>
      <c r="N149" s="57">
        <f t="shared" si="31"/>
        <v>0.001911214609652149</v>
      </c>
      <c r="O149" s="58">
        <f t="shared" si="32"/>
        <v>10.039399045179113</v>
      </c>
      <c r="P149" s="59" t="str">
        <f t="shared" si="33"/>
        <v>Good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1:50" ht="14.25">
      <c r="A150" s="53">
        <v>1430</v>
      </c>
      <c r="B150" s="36">
        <v>0.0018</v>
      </c>
      <c r="C150" s="54">
        <f t="shared" si="24"/>
        <v>3.167532911699365</v>
      </c>
      <c r="D150" s="54">
        <f t="shared" si="25"/>
        <v>0.5887907107312418</v>
      </c>
      <c r="E150" s="36">
        <v>15</v>
      </c>
      <c r="F150" s="36">
        <v>15</v>
      </c>
      <c r="G150" s="55">
        <f t="shared" si="26"/>
        <v>0.2679491924677609</v>
      </c>
      <c r="H150" s="36">
        <f t="shared" si="34"/>
        <v>60</v>
      </c>
      <c r="I150" s="56">
        <f t="shared" si="27"/>
        <v>2.574</v>
      </c>
      <c r="J150" s="56">
        <f t="shared" si="28"/>
        <v>0.3420935544635314</v>
      </c>
      <c r="K150" s="56">
        <f t="shared" si="29"/>
        <v>0.3420935544635314</v>
      </c>
      <c r="L150" s="56">
        <f t="shared" si="35"/>
        <v>0.003306878305627443</v>
      </c>
      <c r="M150" s="57">
        <f t="shared" si="30"/>
        <v>6.497508000027597E-05</v>
      </c>
      <c r="N150" s="57">
        <f t="shared" si="31"/>
        <v>0.001911031764713999</v>
      </c>
      <c r="O150" s="58">
        <f t="shared" si="32"/>
        <v>10.038438580933912</v>
      </c>
      <c r="P150" s="59" t="str">
        <f t="shared" si="33"/>
        <v>Good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spans="1:50" ht="14.25">
      <c r="A151" s="53">
        <v>1440</v>
      </c>
      <c r="B151" s="36">
        <v>0.0018</v>
      </c>
      <c r="C151" s="54">
        <f>(1-2.71828281828^(-2*D151*G151*A151/H151))/(2*D151*G151)</f>
        <v>3.16762091642243</v>
      </c>
      <c r="D151" s="54">
        <f>(1-SIN(E151*3.141592654/180))/(1+SIN(E151*3.14159254/180))</f>
        <v>0.5887907107312418</v>
      </c>
      <c r="E151" s="36">
        <v>15</v>
      </c>
      <c r="F151" s="36">
        <v>15</v>
      </c>
      <c r="G151" s="55">
        <f>TAN((F151/180)*3.141592654)</f>
        <v>0.2679491924677609</v>
      </c>
      <c r="H151" s="36">
        <f t="shared" si="34"/>
        <v>60</v>
      </c>
      <c r="I151" s="56">
        <f>A151*B151</f>
        <v>2.592</v>
      </c>
      <c r="J151" s="56">
        <f>B151*C151*H151</f>
        <v>0.3421030589736224</v>
      </c>
      <c r="K151" s="56">
        <f t="shared" si="29"/>
        <v>0.3421030589736224</v>
      </c>
      <c r="L151" s="56">
        <f>2*$G$3*$F$3*0.4*1000*(1+IF(A151&lt;150,0.5,IF(A151&lt;650,0.65-0.001*A151,0)))/(($G$3*175+($G$3-1)*100+50+2*A151*TAN(45*3.141592654/180))*(20+2*A151*TAN(45*3.141592654/180)))</f>
        <v>0.0032646398681788966</v>
      </c>
      <c r="M151" s="57">
        <f>2*VLOOKUP($D$3,$U$6:$X$9,3)*(K151+L151)*($B$3/20-$C$3/20)^4/(2100000*($C$3/10)^3/12+0.061*VLOOKUP($E$3,$Z$7:$AA$8,2)*($B$3/20-$C$3/20)^3)</f>
        <v>6.496892225017784E-05</v>
      </c>
      <c r="N151" s="57">
        <f>M151/($B$3/10)*100</f>
        <v>0.0019108506544169956</v>
      </c>
      <c r="O151" s="58">
        <f>2*(K151+L151)*(VLOOKUP($D$3,$U$6:$X$9,2)*($B$3/20-$C$3/20)^2*2100000*($C$3/10)^3/12+VLOOKUP($D$3,$U$6:$X$9,4)*VLOOKUP($E$3,$Z$7:$AA$8,2)*($B$3/20-$C$3/20)^5)/(1.5*($C$3/10)^2/6*(2100000*($C$3/10)^3/12+0.061*VLOOKUP($E$3,$Z$7:$AA$8,2)*($B$3/20-$C$3/20)^3))</f>
        <v>10.03748722856687</v>
      </c>
      <c r="P151" s="59" t="str">
        <f t="shared" si="33"/>
        <v>Good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1:50" ht="14.25">
      <c r="A152" s="53">
        <v>1450</v>
      </c>
      <c r="B152" s="36">
        <v>0.0018</v>
      </c>
      <c r="C152" s="54">
        <f>(1-2.71828281828^(-2*D152*G152*A152/H152))/(2*D152*G152)</f>
        <v>3.1677044126790475</v>
      </c>
      <c r="D152" s="54">
        <f>(1-SIN(E152*3.141592654/180))/(1+SIN(E152*3.14159254/180))</f>
        <v>0.5887907107312418</v>
      </c>
      <c r="E152" s="36">
        <v>15</v>
      </c>
      <c r="F152" s="36">
        <v>15</v>
      </c>
      <c r="G152" s="55">
        <f>TAN((F152/180)*3.141592654)</f>
        <v>0.2679491924677609</v>
      </c>
      <c r="H152" s="36">
        <f>VLOOKUP($B$3,$Q$7:$S$47,3)</f>
        <v>60</v>
      </c>
      <c r="I152" s="56">
        <f>A152*B152</f>
        <v>2.61</v>
      </c>
      <c r="J152" s="56">
        <f>B152*C152*H152</f>
        <v>0.34211207656933706</v>
      </c>
      <c r="K152" s="56">
        <f t="shared" si="29"/>
        <v>0.34211207656933706</v>
      </c>
      <c r="L152" s="56">
        <f>2*$G$3*$F$3*0.4*1000*(1+IF(A152&lt;150,0.5,IF(A152&lt;650,0.65-0.001*A152,0)))/(($G$3*175+($G$3-1)*100+50+2*A152*TAN(45*3.141592654/180))*(20+2*A152*TAN(45*3.141592654/180)))</f>
        <v>0.003223207089835166</v>
      </c>
      <c r="M152" s="57">
        <f>2*VLOOKUP($D$3,$U$6:$X$9,3)*(K152+L152)*($B$3/20-$C$3/20)^4/(2100000*($C$3/10)^3/12+0.061*VLOOKUP($E$3,$Z$7:$AA$8,2)*($B$3/20-$C$3/20)^3)</f>
        <v>6.496282446081591E-05</v>
      </c>
      <c r="N152" s="57">
        <f>M152/($B$3/10)*100</f>
        <v>0.0019106713076710562</v>
      </c>
      <c r="O152" s="58">
        <f>2*(K152+L152)*(VLOOKUP($D$3,$U$6:$X$9,2)*($B$3/20-$C$3/20)^2*2100000*($C$3/10)^3/12+VLOOKUP($D$3,$U$6:$X$9,4)*VLOOKUP($E$3,$Z$7:$AA$8,2)*($B$3/20-$C$3/20)^5)/(1.5*($C$3/10)^2/6*(2100000*($C$3/10)^3/12+0.061*VLOOKUP($E$3,$Z$7:$AA$8,2)*($B$3/20-$C$3/20)^3))</f>
        <v>10.0365451399386</v>
      </c>
      <c r="P152" s="59" t="str">
        <f t="shared" si="33"/>
        <v>Good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1:50" ht="33.75">
      <c r="A153" s="28"/>
      <c r="B153" s="28"/>
      <c r="C153" s="28"/>
      <c r="D153" s="28"/>
      <c r="E153" s="62" t="s">
        <v>59</v>
      </c>
      <c r="F153" s="62" t="s">
        <v>59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1:36" ht="14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</row>
    <row r="155" spans="1:36" ht="14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spans="1:36" ht="14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2004-04-15T06:10:14Z</dcterms:created>
  <dcterms:modified xsi:type="dcterms:W3CDTF">2004-04-15T06:10:25Z</dcterms:modified>
  <cp:category/>
  <cp:version/>
  <cp:contentType/>
  <cp:contentStatus/>
</cp:coreProperties>
</file>