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875" windowHeight="8445" activeTab="0"/>
  </bookViews>
  <sheets>
    <sheet name="250A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<sst xmlns="http://schemas.openxmlformats.org/spreadsheetml/2006/main" count="73" uniqueCount="63">
  <si>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規格</t>
  </si>
  <si>
    <t>外径</t>
  </si>
  <si>
    <t>肉厚</t>
  </si>
  <si>
    <t>基礎支持角</t>
  </si>
  <si>
    <t>施工方法</t>
  </si>
  <si>
    <t>自動車重量</t>
  </si>
  <si>
    <t>自動車台数</t>
  </si>
  <si>
    <t>内面塗装種類</t>
  </si>
  <si>
    <t>塗料</t>
  </si>
  <si>
    <t>モルタル</t>
  </si>
  <si>
    <t>規格記号</t>
  </si>
  <si>
    <t>SGP</t>
  </si>
  <si>
    <t>STPG370</t>
  </si>
  <si>
    <t>STPG410</t>
  </si>
  <si>
    <t>素堀</t>
  </si>
  <si>
    <t>許容変形率％</t>
  </si>
  <si>
    <t>許容応力度kg/cm2</t>
  </si>
  <si>
    <t>SGP,STPG370,STPG410のいずれかを半角で記入</t>
  </si>
  <si>
    <t>実外径を半角で記入</t>
  </si>
  <si>
    <t>実肉厚を半角で記入</t>
  </si>
  <si>
    <t>60,90,120,150のいずれかを半角で記入
通常90</t>
  </si>
  <si>
    <t>矢板、素堀のいずれかを全角で記入
矢板が安全サイド</t>
  </si>
  <si>
    <t>自動車荷重（トン）を半角で記入
通常20もしくは25ﾄﾝ</t>
  </si>
  <si>
    <t>半角で記入
通常２台</t>
  </si>
  <si>
    <t>塗料かモルタルを全角で記入
ライニング鋼管の場合は塗料</t>
  </si>
  <si>
    <t>土被りＨ</t>
  </si>
  <si>
    <t>土の単位体積重量γｓ</t>
  </si>
  <si>
    <t>溝型の土圧係数Ｃｄ</t>
  </si>
  <si>
    <t>ランキンの土圧係数Ｋ</t>
  </si>
  <si>
    <t>埋戻し土の内部摩擦角φ</t>
  </si>
  <si>
    <t>埋戻し土／溝側面摩擦角φ'</t>
  </si>
  <si>
    <t>埋戻し土/溝側壁摩擦係数μ'</t>
  </si>
  <si>
    <t>管頂部における溝幅Ｂ</t>
  </si>
  <si>
    <t>鉛直土荷重強度
Wb1</t>
  </si>
  <si>
    <t>鉛直土荷重強度
Wb2</t>
  </si>
  <si>
    <t>鉛直土荷重Wv</t>
  </si>
  <si>
    <t>自動車荷重Wt</t>
  </si>
  <si>
    <t>変形量ΔＸ</t>
  </si>
  <si>
    <t>変形率</t>
  </si>
  <si>
    <t>曲げ応力度
σb</t>
  </si>
  <si>
    <t>判定</t>
  </si>
  <si>
    <t>管実外径</t>
  </si>
  <si>
    <t>管呼径
A</t>
  </si>
  <si>
    <t>管頂部溝幅
Ｂcm</t>
  </si>
  <si>
    <t>支持角（゜）</t>
  </si>
  <si>
    <t>Ｋｂ</t>
  </si>
  <si>
    <t>Ｋｘ</t>
  </si>
  <si>
    <t>0.061Ｋｂ-0.083Ｋｘ</t>
  </si>
  <si>
    <t>反発力Ｅ’</t>
  </si>
  <si>
    <t>cm</t>
  </si>
  <si>
    <t>ｋｇ/ｃｍ３</t>
  </si>
  <si>
    <t>゜</t>
  </si>
  <si>
    <t>(H&lt;=200)</t>
  </si>
  <si>
    <t>(H&gt;200)</t>
  </si>
  <si>
    <t>kg/cm2</t>
  </si>
  <si>
    <t>％</t>
  </si>
  <si>
    <t>ｋｇ／ｃｍ2</t>
  </si>
  <si>
    <t>素掘</t>
  </si>
  <si>
    <t>矢板</t>
  </si>
  <si>
    <t>30,15いずれかを半角で記入
通常15</t>
  </si>
  <si>
    <t>250A</t>
  </si>
  <si>
    <t>　　土被り高さＨ計算結果表</t>
  </si>
  <si>
    <t>※数値は半角で入力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</si>
</sst>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8">
    <font>
      <sz val="12"/>
      <name val="中ゴシック体"/>
      <family val="1"/>
    </font>
    <font>
      <b/>
      <sz val="12"/>
      <name val="中ゴシック体"/>
      <family val="1"/>
    </font>
    <font>
      <i/>
      <sz val="12"/>
      <name val="中ゴシック体"/>
      <family val="1"/>
    </font>
    <font>
      <b/>
      <i/>
      <sz val="12"/>
      <name val="中ゴシック体"/>
      <family val="3"/>
    </font>
    <font>
      <u val="single"/>
      <sz val="9"/>
      <color indexed="12"/>
      <name val="中ゴシック体"/>
      <family val="1"/>
    </font>
    <font>
      <u val="single"/>
      <sz val="9"/>
      <color indexed="36"/>
      <name val="中ゴシック体"/>
      <family val="1"/>
    </font>
    <font>
      <sz val="6"/>
      <name val="中ゴシック体"/>
      <family val="1"/>
    </font>
    <font>
      <b/>
      <sz val="24"/>
      <name val="HG丸ｺﾞｼｯｸM-PRO"/>
      <family val="3"/>
    </font>
    <font>
      <b/>
      <sz val="20"/>
      <name val="HG丸ｺﾞｼｯｸM-PRO"/>
      <family val="3"/>
    </font>
    <font>
      <b/>
      <sz val="14"/>
      <color indexed="14"/>
      <name val="中ゴシック体"/>
      <family val="1"/>
    </font>
    <font>
      <sz val="9"/>
      <name val="HG丸ｺﾞｼｯｸM-PRO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14"/>
      <name val="HG丸ｺﾞｼｯｸM-PRO"/>
      <family val="3"/>
    </font>
    <font>
      <sz val="14"/>
      <name val="中ゴシック体"/>
      <family val="1"/>
    </font>
    <font>
      <sz val="14"/>
      <name val="ＭＳ Ｐ明朝"/>
      <family val="1"/>
    </font>
    <font>
      <sz val="12"/>
      <name val="細明朝体"/>
      <family val="1"/>
    </font>
    <font>
      <b/>
      <sz val="9"/>
      <color indexed="10"/>
      <name val="HG丸ｺﾞｼｯｸM-PRO"/>
      <family val="3"/>
    </font>
    <font>
      <b/>
      <sz val="10"/>
      <name val="HG丸ｺﾞｼｯｸM-PRO"/>
      <family val="3"/>
    </font>
    <font>
      <b/>
      <sz val="14"/>
      <color indexed="10"/>
      <name val="HG丸ｺﾞｼｯｸM-PRO"/>
      <family val="3"/>
    </font>
    <font>
      <sz val="9"/>
      <color indexed="10"/>
      <name val="HG丸ｺﾞｼｯｸM-PRO"/>
      <family val="3"/>
    </font>
    <font>
      <sz val="12"/>
      <name val="HG丸ｺﾞｼｯｸM-PRO"/>
      <family val="3"/>
    </font>
    <font>
      <sz val="11"/>
      <color indexed="10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1"/>
      <color indexed="10"/>
      <name val="HG丸ｺﾞｼｯｸM-PRO"/>
      <family val="3"/>
    </font>
    <font>
      <sz val="9"/>
      <color indexed="10"/>
      <name val="ＭＳ Ｐ明朝"/>
      <family val="1"/>
    </font>
    <font>
      <b/>
      <sz val="24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Continuous" vertical="center"/>
    </xf>
    <xf numFmtId="0" fontId="11" fillId="0" borderId="4" xfId="0" applyFont="1" applyBorder="1" applyAlignment="1">
      <alignment horizontal="centerContinuous"/>
    </xf>
    <xf numFmtId="0" fontId="13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Continuous" vertical="center"/>
    </xf>
    <xf numFmtId="0" fontId="15" fillId="0" borderId="4" xfId="0" applyFont="1" applyBorder="1" applyAlignment="1">
      <alignment horizontal="centerContinuous"/>
    </xf>
    <xf numFmtId="0" fontId="10" fillId="2" borderId="5" xfId="0" applyFont="1" applyFill="1" applyBorder="1" applyAlignment="1">
      <alignment vertical="top" wrapText="1"/>
    </xf>
    <xf numFmtId="0" fontId="11" fillId="0" borderId="6" xfId="0" applyFont="1" applyBorder="1" applyAlignment="1">
      <alignment/>
    </xf>
    <xf numFmtId="0" fontId="16" fillId="0" borderId="0" xfId="0" applyFont="1" applyAlignment="1">
      <alignment/>
    </xf>
    <xf numFmtId="0" fontId="17" fillId="4" borderId="7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20" fillId="4" borderId="9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20" fillId="0" borderId="9" xfId="0" applyFont="1" applyBorder="1" applyAlignment="1">
      <alignment/>
    </xf>
    <xf numFmtId="0" fontId="21" fillId="0" borderId="10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0" xfId="0" applyFont="1" applyBorder="1" applyAlignment="1">
      <alignment/>
    </xf>
    <xf numFmtId="0" fontId="22" fillId="4" borderId="1" xfId="0" applyFont="1" applyFill="1" applyBorder="1" applyAlignment="1">
      <alignment horizontal="right"/>
    </xf>
    <xf numFmtId="0" fontId="23" fillId="0" borderId="2" xfId="0" applyFont="1" applyBorder="1" applyAlignment="1">
      <alignment/>
    </xf>
    <xf numFmtId="177" fontId="23" fillId="0" borderId="2" xfId="0" applyNumberFormat="1" applyFont="1" applyBorder="1" applyAlignment="1">
      <alignment/>
    </xf>
    <xf numFmtId="177" fontId="23" fillId="0" borderId="2" xfId="0" applyNumberFormat="1" applyFont="1" applyBorder="1" applyAlignment="1">
      <alignment vertical="top" wrapText="1"/>
    </xf>
    <xf numFmtId="176" fontId="23" fillId="0" borderId="2" xfId="0" applyNumberFormat="1" applyFont="1" applyBorder="1" applyAlignment="1">
      <alignment/>
    </xf>
    <xf numFmtId="176" fontId="24" fillId="0" borderId="2" xfId="0" applyNumberFormat="1" applyFont="1" applyBorder="1" applyAlignment="1">
      <alignment/>
    </xf>
    <xf numFmtId="2" fontId="23" fillId="0" borderId="2" xfId="0" applyNumberFormat="1" applyFont="1" applyBorder="1" applyAlignment="1">
      <alignment/>
    </xf>
    <xf numFmtId="2" fontId="23" fillId="0" borderId="1" xfId="0" applyNumberFormat="1" applyFont="1" applyBorder="1" applyAlignment="1">
      <alignment/>
    </xf>
    <xf numFmtId="1" fontId="23" fillId="0" borderId="1" xfId="0" applyNumberFormat="1" applyFont="1" applyBorder="1" applyAlignment="1">
      <alignment/>
    </xf>
    <xf numFmtId="0" fontId="25" fillId="0" borderId="1" xfId="0" applyFont="1" applyBorder="1" applyAlignment="1">
      <alignment horizontal="center"/>
    </xf>
    <xf numFmtId="0" fontId="23" fillId="0" borderId="0" xfId="0" applyFont="1" applyAlignment="1">
      <alignment/>
    </xf>
    <xf numFmtId="0" fontId="22" fillId="4" borderId="2" xfId="0" applyFont="1" applyFill="1" applyBorder="1" applyAlignment="1">
      <alignment/>
    </xf>
    <xf numFmtId="1" fontId="23" fillId="0" borderId="2" xfId="0" applyNumberFormat="1" applyFont="1" applyBorder="1" applyAlignment="1">
      <alignment/>
    </xf>
    <xf numFmtId="0" fontId="22" fillId="0" borderId="2" xfId="0" applyFont="1" applyBorder="1" applyAlignment="1">
      <alignment horizontal="center"/>
    </xf>
    <xf numFmtId="176" fontId="23" fillId="0" borderId="3" xfId="0" applyNumberFormat="1" applyFont="1" applyBorder="1" applyAlignment="1">
      <alignment/>
    </xf>
    <xf numFmtId="0" fontId="26" fillId="4" borderId="2" xfId="0" applyFont="1" applyFill="1" applyBorder="1" applyAlignment="1">
      <alignment/>
    </xf>
    <xf numFmtId="177" fontId="12" fillId="0" borderId="2" xfId="0" applyNumberFormat="1" applyFont="1" applyBorder="1" applyAlignment="1">
      <alignment/>
    </xf>
    <xf numFmtId="177" fontId="12" fillId="0" borderId="2" xfId="0" applyNumberFormat="1" applyFont="1" applyBorder="1" applyAlignment="1">
      <alignment vertical="top" wrapText="1"/>
    </xf>
    <xf numFmtId="176" fontId="12" fillId="0" borderId="2" xfId="0" applyNumberFormat="1" applyFont="1" applyBorder="1" applyAlignment="1">
      <alignment/>
    </xf>
    <xf numFmtId="2" fontId="12" fillId="0" borderId="2" xfId="0" applyNumberFormat="1" applyFont="1" applyBorder="1" applyAlignment="1">
      <alignment/>
    </xf>
    <xf numFmtId="1" fontId="12" fillId="0" borderId="2" xfId="0" applyNumberFormat="1" applyFont="1" applyBorder="1" applyAlignment="1">
      <alignment/>
    </xf>
    <xf numFmtId="0" fontId="26" fillId="0" borderId="2" xfId="0" applyFont="1" applyBorder="1" applyAlignment="1">
      <alignment horizontal="center"/>
    </xf>
    <xf numFmtId="176" fontId="12" fillId="0" borderId="3" xfId="0" applyNumberFormat="1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276225</xdr:rowOff>
    </xdr:from>
    <xdr:to>
      <xdr:col>12</xdr:col>
      <xdr:colOff>228600</xdr:colOff>
      <xdr:row>3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9020175" y="276225"/>
          <a:ext cx="3000375" cy="752475"/>
        </a:xfrm>
        <a:prstGeom prst="wedgeEllipseCallout">
          <a:avLst>
            <a:gd name="adj1" fmla="val 131152"/>
            <a:gd name="adj2" fmla="val 1347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</a:rPr>
            <a:t>判定結果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6"/>
  <sheetViews>
    <sheetView tabSelected="1" zoomScale="75" zoomScaleNormal="75" workbookViewId="0" topLeftCell="A1">
      <selection activeCell="H27" sqref="H27"/>
    </sheetView>
  </sheetViews>
  <sheetFormatPr defaultColWidth="8.796875" defaultRowHeight="15"/>
  <cols>
    <col min="1" max="1" width="14.5" style="0" customWidth="1"/>
    <col min="2" max="3" width="11" style="0" customWidth="1"/>
    <col min="4" max="12" width="9.69921875" style="0" customWidth="1"/>
    <col min="13" max="14" width="8.69921875" style="0" customWidth="1"/>
    <col min="15" max="16" width="9.09765625" style="0" customWidth="1"/>
    <col min="17" max="17" width="8.5" style="0" customWidth="1"/>
    <col min="18" max="19" width="8.19921875" style="0" customWidth="1"/>
    <col min="20" max="16384" width="11" style="0" customWidth="1"/>
  </cols>
  <sheetData>
    <row r="1" spans="1:7" ht="30" customHeight="1" thickBot="1">
      <c r="A1" s="1" t="s">
        <v>60</v>
      </c>
      <c r="B1" s="2" t="s">
        <v>61</v>
      </c>
      <c r="G1" s="3" t="s">
        <v>62</v>
      </c>
    </row>
    <row r="2" spans="1:50" ht="15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R2" s="5"/>
      <c r="S2" s="5"/>
      <c r="U2" s="6" t="s">
        <v>7</v>
      </c>
      <c r="V2" s="6" t="s">
        <v>8</v>
      </c>
      <c r="W2" s="6" t="s">
        <v>9</v>
      </c>
      <c r="X2" s="7" t="s">
        <v>10</v>
      </c>
      <c r="Y2" s="8"/>
      <c r="Z2" s="6" t="s">
        <v>11</v>
      </c>
      <c r="AA2" s="6" t="s">
        <v>12</v>
      </c>
      <c r="AB2" s="6" t="s">
        <v>13</v>
      </c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s="10" customFormat="1" ht="18" thickBot="1">
      <c r="A3" s="9" t="s">
        <v>11</v>
      </c>
      <c r="B3" s="9">
        <v>267.4</v>
      </c>
      <c r="C3" s="9">
        <v>6.6</v>
      </c>
      <c r="D3" s="9">
        <v>90</v>
      </c>
      <c r="E3" s="9" t="s">
        <v>14</v>
      </c>
      <c r="F3" s="9">
        <v>20</v>
      </c>
      <c r="G3" s="9">
        <v>2</v>
      </c>
      <c r="H3" s="9" t="s">
        <v>8</v>
      </c>
      <c r="R3" s="11"/>
      <c r="S3" s="11"/>
      <c r="U3" s="12" t="s">
        <v>15</v>
      </c>
      <c r="V3" s="12">
        <v>5</v>
      </c>
      <c r="W3" s="12">
        <v>3</v>
      </c>
      <c r="X3" s="13" t="s">
        <v>16</v>
      </c>
      <c r="Y3" s="14"/>
      <c r="Z3" s="12">
        <v>1000</v>
      </c>
      <c r="AA3" s="12">
        <v>1250</v>
      </c>
      <c r="AB3" s="12">
        <v>1400</v>
      </c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s="17" customFormat="1" ht="58.5" customHeight="1" thickBot="1">
      <c r="A4" s="15" t="s">
        <v>17</v>
      </c>
      <c r="B4" s="15" t="s">
        <v>18</v>
      </c>
      <c r="C4" s="15" t="s">
        <v>19</v>
      </c>
      <c r="D4" s="15" t="s">
        <v>20</v>
      </c>
      <c r="E4" s="15" t="s">
        <v>21</v>
      </c>
      <c r="F4" s="15" t="s">
        <v>22</v>
      </c>
      <c r="G4" s="15" t="s">
        <v>23</v>
      </c>
      <c r="H4" s="15" t="s">
        <v>24</v>
      </c>
      <c r="I4" s="16"/>
      <c r="J4" s="16"/>
      <c r="K4" s="16"/>
      <c r="L4" s="16"/>
      <c r="M4" s="16"/>
      <c r="N4" s="16"/>
      <c r="O4" s="16"/>
      <c r="P4" s="1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ht="33.75">
      <c r="A5" s="18" t="s">
        <v>25</v>
      </c>
      <c r="B5" s="19" t="s">
        <v>26</v>
      </c>
      <c r="C5" s="19" t="s">
        <v>27</v>
      </c>
      <c r="D5" s="19" t="s">
        <v>28</v>
      </c>
      <c r="E5" s="19" t="s">
        <v>29</v>
      </c>
      <c r="F5" s="19" t="s">
        <v>30</v>
      </c>
      <c r="G5" s="19" t="s">
        <v>31</v>
      </c>
      <c r="H5" s="19" t="s">
        <v>32</v>
      </c>
      <c r="I5" s="19" t="s">
        <v>33</v>
      </c>
      <c r="J5" s="19" t="s">
        <v>34</v>
      </c>
      <c r="K5" s="19" t="s">
        <v>35</v>
      </c>
      <c r="L5" s="20" t="s">
        <v>36</v>
      </c>
      <c r="M5" s="21" t="s">
        <v>37</v>
      </c>
      <c r="N5" s="22" t="s">
        <v>38</v>
      </c>
      <c r="O5" s="23" t="s">
        <v>39</v>
      </c>
      <c r="P5" s="24" t="s">
        <v>40</v>
      </c>
      <c r="Q5" s="21" t="s">
        <v>41</v>
      </c>
      <c r="R5" s="19" t="s">
        <v>42</v>
      </c>
      <c r="S5" s="19" t="s">
        <v>43</v>
      </c>
      <c r="T5" s="25"/>
      <c r="U5" s="26" t="s">
        <v>44</v>
      </c>
      <c r="V5" s="26" t="s">
        <v>45</v>
      </c>
      <c r="W5" s="26" t="s">
        <v>46</v>
      </c>
      <c r="X5" s="26" t="s">
        <v>47</v>
      </c>
      <c r="Y5" s="25"/>
      <c r="Z5" s="27" t="s">
        <v>4</v>
      </c>
      <c r="AA5" s="27" t="s">
        <v>48</v>
      </c>
      <c r="AB5" s="28"/>
      <c r="AC5" s="28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ht="15" thickBot="1">
      <c r="A6" s="29" t="s">
        <v>49</v>
      </c>
      <c r="B6" s="30" t="s">
        <v>50</v>
      </c>
      <c r="C6" s="30"/>
      <c r="D6" s="30"/>
      <c r="E6" s="30" t="s">
        <v>51</v>
      </c>
      <c r="F6" s="30" t="s">
        <v>51</v>
      </c>
      <c r="G6" s="31"/>
      <c r="H6" s="30" t="s">
        <v>49</v>
      </c>
      <c r="I6" s="30" t="s">
        <v>52</v>
      </c>
      <c r="J6" s="30" t="s">
        <v>53</v>
      </c>
      <c r="K6" s="30" t="s">
        <v>54</v>
      </c>
      <c r="L6" s="32" t="s">
        <v>54</v>
      </c>
      <c r="M6" s="30" t="s">
        <v>49</v>
      </c>
      <c r="N6" s="33" t="s">
        <v>55</v>
      </c>
      <c r="O6" s="33" t="s">
        <v>54</v>
      </c>
      <c r="P6" s="34"/>
      <c r="Q6" s="35"/>
      <c r="R6" s="35"/>
      <c r="S6" s="35"/>
      <c r="T6" s="28"/>
      <c r="U6" s="36">
        <v>60</v>
      </c>
      <c r="V6" s="36">
        <v>0.189</v>
      </c>
      <c r="W6" s="36">
        <v>0.103</v>
      </c>
      <c r="X6" s="36">
        <v>0.00307</v>
      </c>
      <c r="Y6" s="28"/>
      <c r="Z6" s="37"/>
      <c r="AA6" s="37" t="s">
        <v>56</v>
      </c>
      <c r="AB6" s="28"/>
      <c r="AC6" s="28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27" s="48" customFormat="1" ht="14.25" thickBot="1">
      <c r="A7" s="38">
        <v>5</v>
      </c>
      <c r="B7" s="39">
        <v>0.0018</v>
      </c>
      <c r="C7" s="40">
        <f aca="true" t="shared" si="0" ref="C7:C70">(1-2.71828281828^(-2*D7*G7*A7/H7))/(2*D7*G7)</f>
        <v>0.08224730557184275</v>
      </c>
      <c r="D7" s="40">
        <f aca="true" t="shared" si="1" ref="D7:D70">(1-SIN(E7*3.141592654/180))/(1+SIN(E7*3.14159254/180))</f>
        <v>0.5887907107312418</v>
      </c>
      <c r="E7" s="39">
        <v>15</v>
      </c>
      <c r="F7" s="39">
        <v>15</v>
      </c>
      <c r="G7" s="41">
        <f aca="true" t="shared" si="2" ref="G7:G70">TAN((F7/180)*3.141592654)</f>
        <v>0.2679491924677609</v>
      </c>
      <c r="H7" s="39">
        <v>60</v>
      </c>
      <c r="I7" s="42">
        <f aca="true" t="shared" si="3" ref="I7:I70">A7*B7</f>
        <v>0.009</v>
      </c>
      <c r="J7" s="42">
        <f aca="true" t="shared" si="4" ref="J7:J70">B7*C7*H7</f>
        <v>0.008882709001759016</v>
      </c>
      <c r="K7" s="42">
        <f aca="true" t="shared" si="5" ref="K7:K70">IF($E$3="矢板",I7,IF(A7&lt;=200,I7,IF(A7&lt;300,MAX(I$27,J7),J7)))</f>
        <v>0.009</v>
      </c>
      <c r="L7" s="43">
        <v>5</v>
      </c>
      <c r="M7" s="44">
        <f aca="true" t="shared" si="6" ref="M7:M70">2*VLOOKUP($D$3,$U$6:$X$9,3)*(K7+L7)*($B$3/20-$C$3/20)^4/(2100000*($C$3/10)^3/12+0.061*VLOOKUP($E$3,$Z$7:$AA$8,2)*($B$3/20-$C$3/20)^3)</f>
        <v>0.514011955630504</v>
      </c>
      <c r="N7" s="45">
        <f aca="true" t="shared" si="7" ref="N7:N70">M7/($B$3/10)*100</f>
        <v>1.9222586224027824</v>
      </c>
      <c r="O7" s="46">
        <f aca="true" t="shared" si="8" ref="O7:O70">2*(K7+L7)*(VLOOKUP($D$3,$U$6:$X$9,2)*($B$3/20-$C$3/20)^2*2100000*($C$3/10)^3/12+VLOOKUP($D$3,$U$6:$X$9,4)*VLOOKUP($E$3,$Z$7:$AA$8,2)*($B$3/20-$C$3/20)^5)/(1.5*($C$3/10)^2/6*(2100000*($C$3/10)^3/12+0.061*VLOOKUP($E$3,$Z$7:$AA$8,2)*($B$3/20-$C$3/20)^3))</f>
        <v>2314.6573796690413</v>
      </c>
      <c r="P7" s="47" t="str">
        <f aca="true" t="shared" si="9" ref="P7:P70">IF(N7&lt;=HLOOKUP($H$3,V$2:W$3,2),IF(O7&lt;=HLOOKUP($A$3,Z$2:AB$3,2),"Good","NoGood"),"NoGood")</f>
        <v>NoGood</v>
      </c>
      <c r="Q7" s="42">
        <v>21.7</v>
      </c>
      <c r="R7" s="39">
        <v>15</v>
      </c>
      <c r="S7" s="39">
        <v>60</v>
      </c>
      <c r="U7" s="39">
        <v>90</v>
      </c>
      <c r="V7" s="39">
        <v>0.157</v>
      </c>
      <c r="W7" s="39">
        <v>0.096</v>
      </c>
      <c r="X7" s="39">
        <v>0.00171</v>
      </c>
      <c r="Z7" s="39" t="s">
        <v>57</v>
      </c>
      <c r="AA7" s="39">
        <v>28</v>
      </c>
    </row>
    <row r="8" spans="1:27" s="48" customFormat="1" ht="13.5">
      <c r="A8" s="49">
        <v>10</v>
      </c>
      <c r="B8" s="39">
        <v>0.0018</v>
      </c>
      <c r="C8" s="40">
        <f t="shared" si="0"/>
        <v>0.13968531538245527</v>
      </c>
      <c r="D8" s="40">
        <f t="shared" si="1"/>
        <v>0.5887907107312418</v>
      </c>
      <c r="E8" s="39">
        <v>15</v>
      </c>
      <c r="F8" s="39">
        <v>15</v>
      </c>
      <c r="G8" s="41">
        <f t="shared" si="2"/>
        <v>0.2679491924677609</v>
      </c>
      <c r="H8" s="39">
        <f aca="true" t="shared" si="10" ref="H8:H71">VLOOKUP($B$3,$Q$7:$S$47,3)</f>
        <v>70</v>
      </c>
      <c r="I8" s="42">
        <f t="shared" si="3"/>
        <v>0.018</v>
      </c>
      <c r="J8" s="42">
        <f t="shared" si="4"/>
        <v>0.01760034973818936</v>
      </c>
      <c r="K8" s="42">
        <f t="shared" si="5"/>
        <v>0.018</v>
      </c>
      <c r="L8" s="42">
        <f aca="true" t="shared" si="11" ref="L8:L71">2*$G$3*$F$3*0.4*1000*(1+IF(A8&lt;150,0.5,IF(A8&lt;650,0.65-0.001*A8,0)))/(($G$3*175+($G$3-1)*100+50+2*A8*TAN(45*3.141592654/180))*(20+2*A8*TAN(45*3.141592654/180)))</f>
        <v>2.3076923074374456</v>
      </c>
      <c r="M8" s="44">
        <f t="shared" si="6"/>
        <v>0.23865714736289487</v>
      </c>
      <c r="N8" s="44">
        <f t="shared" si="7"/>
        <v>0.8925099003847976</v>
      </c>
      <c r="O8" s="50">
        <f t="shared" si="8"/>
        <v>1074.7017093730492</v>
      </c>
      <c r="P8" s="51" t="str">
        <f t="shared" si="9"/>
        <v>NoGood</v>
      </c>
      <c r="Q8" s="42">
        <v>34</v>
      </c>
      <c r="R8" s="39">
        <v>25</v>
      </c>
      <c r="S8" s="39">
        <v>60</v>
      </c>
      <c r="U8" s="39">
        <v>120</v>
      </c>
      <c r="V8" s="39">
        <v>0.138</v>
      </c>
      <c r="W8" s="39">
        <v>0.089</v>
      </c>
      <c r="X8" s="39">
        <v>0.00107</v>
      </c>
      <c r="Z8" s="39" t="s">
        <v>58</v>
      </c>
      <c r="AA8" s="39">
        <v>14</v>
      </c>
    </row>
    <row r="9" spans="1:24" s="48" customFormat="1" ht="13.5">
      <c r="A9" s="49">
        <v>20</v>
      </c>
      <c r="B9" s="39">
        <v>0.0018</v>
      </c>
      <c r="C9" s="40">
        <f t="shared" si="0"/>
        <v>0.2732139745542605</v>
      </c>
      <c r="D9" s="40">
        <f t="shared" si="1"/>
        <v>0.5887907107312418</v>
      </c>
      <c r="E9" s="39">
        <v>15</v>
      </c>
      <c r="F9" s="39">
        <v>15</v>
      </c>
      <c r="G9" s="41">
        <f t="shared" si="2"/>
        <v>0.2679491924677609</v>
      </c>
      <c r="H9" s="39">
        <f t="shared" si="10"/>
        <v>70</v>
      </c>
      <c r="I9" s="42">
        <f t="shared" si="3"/>
        <v>0.036</v>
      </c>
      <c r="J9" s="42">
        <f t="shared" si="4"/>
        <v>0.03442496079383682</v>
      </c>
      <c r="K9" s="42">
        <f t="shared" si="5"/>
        <v>0.036</v>
      </c>
      <c r="L9" s="42">
        <f t="shared" si="11"/>
        <v>1.4814814812564023</v>
      </c>
      <c r="M9" s="44">
        <f t="shared" si="6"/>
        <v>0.15572042799234923</v>
      </c>
      <c r="N9" s="44">
        <f t="shared" si="7"/>
        <v>0.582350142080588</v>
      </c>
      <c r="O9" s="50">
        <f t="shared" si="8"/>
        <v>701.2277319028228</v>
      </c>
      <c r="P9" s="51" t="str">
        <f t="shared" si="9"/>
        <v>Good</v>
      </c>
      <c r="Q9" s="42">
        <v>42.7</v>
      </c>
      <c r="R9" s="39">
        <v>32</v>
      </c>
      <c r="S9" s="39">
        <v>60</v>
      </c>
      <c r="U9" s="39">
        <v>150</v>
      </c>
      <c r="V9" s="39">
        <v>0.128</v>
      </c>
      <c r="W9" s="39">
        <v>0.085</v>
      </c>
      <c r="X9" s="39">
        <v>0.00082</v>
      </c>
    </row>
    <row r="10" spans="1:19" s="48" customFormat="1" ht="13.5">
      <c r="A10" s="49">
        <v>30</v>
      </c>
      <c r="B10" s="39">
        <v>0.0018</v>
      </c>
      <c r="C10" s="40">
        <f t="shared" si="0"/>
        <v>0.40085733328099904</v>
      </c>
      <c r="D10" s="40">
        <f t="shared" si="1"/>
        <v>0.5887907107312418</v>
      </c>
      <c r="E10" s="39">
        <v>15</v>
      </c>
      <c r="F10" s="39">
        <v>15</v>
      </c>
      <c r="G10" s="41">
        <f t="shared" si="2"/>
        <v>0.2679491924677609</v>
      </c>
      <c r="H10" s="39">
        <f t="shared" si="10"/>
        <v>70</v>
      </c>
      <c r="I10" s="42">
        <f t="shared" si="3"/>
        <v>0.054</v>
      </c>
      <c r="J10" s="42">
        <f t="shared" si="4"/>
        <v>0.05050802399340588</v>
      </c>
      <c r="K10" s="42">
        <f t="shared" si="5"/>
        <v>0.054</v>
      </c>
      <c r="L10" s="42">
        <f t="shared" si="11"/>
        <v>1.071428571240211</v>
      </c>
      <c r="M10" s="44">
        <f t="shared" si="6"/>
        <v>0.1154888682023607</v>
      </c>
      <c r="N10" s="44">
        <f t="shared" si="7"/>
        <v>0.4318955430155599</v>
      </c>
      <c r="O10" s="50">
        <f t="shared" si="8"/>
        <v>520.0602011801836</v>
      </c>
      <c r="P10" s="51" t="str">
        <f t="shared" si="9"/>
        <v>Good</v>
      </c>
      <c r="Q10" s="42">
        <v>48.6</v>
      </c>
      <c r="R10" s="39">
        <v>40</v>
      </c>
      <c r="S10" s="39">
        <v>60</v>
      </c>
    </row>
    <row r="11" spans="1:19" s="48" customFormat="1" ht="13.5">
      <c r="A11" s="49">
        <v>40</v>
      </c>
      <c r="B11" s="39">
        <v>0.0018</v>
      </c>
      <c r="C11" s="40">
        <f t="shared" si="0"/>
        <v>0.5228747872725008</v>
      </c>
      <c r="D11" s="40">
        <f t="shared" si="1"/>
        <v>0.5887907107312418</v>
      </c>
      <c r="E11" s="39">
        <v>15</v>
      </c>
      <c r="F11" s="39">
        <v>15</v>
      </c>
      <c r="G11" s="41">
        <f t="shared" si="2"/>
        <v>0.2679491924677609</v>
      </c>
      <c r="H11" s="39">
        <f t="shared" si="10"/>
        <v>70</v>
      </c>
      <c r="I11" s="42">
        <f t="shared" si="3"/>
        <v>0.072</v>
      </c>
      <c r="J11" s="42">
        <f t="shared" si="4"/>
        <v>0.0658822231963351</v>
      </c>
      <c r="K11" s="42">
        <f t="shared" si="5"/>
        <v>0.072</v>
      </c>
      <c r="L11" s="42">
        <f t="shared" si="11"/>
        <v>0.8275862067373465</v>
      </c>
      <c r="M11" s="44">
        <f t="shared" si="6"/>
        <v>0.09231344886869441</v>
      </c>
      <c r="N11" s="44">
        <f t="shared" si="7"/>
        <v>0.34522606158823643</v>
      </c>
      <c r="O11" s="50">
        <f t="shared" si="8"/>
        <v>415.6985130910519</v>
      </c>
      <c r="P11" s="51" t="str">
        <f t="shared" si="9"/>
        <v>Good</v>
      </c>
      <c r="Q11" s="39">
        <v>60.5</v>
      </c>
      <c r="R11" s="39">
        <v>50</v>
      </c>
      <c r="S11" s="39">
        <v>60</v>
      </c>
    </row>
    <row r="12" spans="1:19" s="48" customFormat="1" ht="13.5">
      <c r="A12" s="49">
        <v>50</v>
      </c>
      <c r="B12" s="39">
        <v>0.0018</v>
      </c>
      <c r="C12" s="40">
        <f t="shared" si="0"/>
        <v>0.6395142993245251</v>
      </c>
      <c r="D12" s="40">
        <f t="shared" si="1"/>
        <v>0.5887907107312418</v>
      </c>
      <c r="E12" s="39">
        <v>15</v>
      </c>
      <c r="F12" s="39">
        <v>15</v>
      </c>
      <c r="G12" s="41">
        <f t="shared" si="2"/>
        <v>0.2679491924677609</v>
      </c>
      <c r="H12" s="39">
        <f t="shared" si="10"/>
        <v>70</v>
      </c>
      <c r="I12" s="42">
        <f t="shared" si="3"/>
        <v>0.09</v>
      </c>
      <c r="J12" s="42">
        <f t="shared" si="4"/>
        <v>0.08057880171489017</v>
      </c>
      <c r="K12" s="42">
        <f t="shared" si="5"/>
        <v>0.09</v>
      </c>
      <c r="L12" s="42">
        <f t="shared" si="11"/>
        <v>0.6666666665299309</v>
      </c>
      <c r="M12" s="44">
        <f t="shared" si="6"/>
        <v>0.07764737732550693</v>
      </c>
      <c r="N12" s="44">
        <f t="shared" si="7"/>
        <v>0.29037912238409475</v>
      </c>
      <c r="O12" s="50">
        <f t="shared" si="8"/>
        <v>349.65543694012337</v>
      </c>
      <c r="P12" s="51" t="str">
        <f t="shared" si="9"/>
        <v>Good</v>
      </c>
      <c r="Q12" s="39">
        <v>76.3</v>
      </c>
      <c r="R12" s="39">
        <v>65</v>
      </c>
      <c r="S12" s="39">
        <v>60</v>
      </c>
    </row>
    <row r="13" spans="1:19" s="48" customFormat="1" ht="13.5">
      <c r="A13" s="49">
        <v>60</v>
      </c>
      <c r="B13" s="39">
        <v>0.0018</v>
      </c>
      <c r="C13" s="40">
        <f t="shared" si="0"/>
        <v>0.75101290322657</v>
      </c>
      <c r="D13" s="40">
        <f t="shared" si="1"/>
        <v>0.5887907107312418</v>
      </c>
      <c r="E13" s="39">
        <v>15</v>
      </c>
      <c r="F13" s="39">
        <v>15</v>
      </c>
      <c r="G13" s="41">
        <f t="shared" si="2"/>
        <v>0.2679491924677609</v>
      </c>
      <c r="H13" s="39">
        <f t="shared" si="10"/>
        <v>70</v>
      </c>
      <c r="I13" s="42">
        <f t="shared" si="3"/>
        <v>0.108</v>
      </c>
      <c r="J13" s="42">
        <f t="shared" si="4"/>
        <v>0.09462762580654782</v>
      </c>
      <c r="K13" s="42">
        <f t="shared" si="5"/>
        <v>0.108</v>
      </c>
      <c r="L13" s="42">
        <f t="shared" si="11"/>
        <v>0.5529953915858985</v>
      </c>
      <c r="M13" s="44">
        <f t="shared" si="6"/>
        <v>0.06782981311475714</v>
      </c>
      <c r="N13" s="44">
        <f t="shared" si="7"/>
        <v>0.2536642225682765</v>
      </c>
      <c r="O13" s="50">
        <f t="shared" si="8"/>
        <v>305.4457698266176</v>
      </c>
      <c r="P13" s="51" t="str">
        <f t="shared" si="9"/>
        <v>Good</v>
      </c>
      <c r="Q13" s="52">
        <v>89.1</v>
      </c>
      <c r="R13" s="39">
        <v>80</v>
      </c>
      <c r="S13" s="39">
        <v>60</v>
      </c>
    </row>
    <row r="14" spans="1:19" s="48" customFormat="1" ht="13.5">
      <c r="A14" s="49">
        <v>70</v>
      </c>
      <c r="B14" s="39">
        <v>0.0018</v>
      </c>
      <c r="C14" s="40">
        <f t="shared" si="0"/>
        <v>0.8575971854598494</v>
      </c>
      <c r="D14" s="40">
        <f t="shared" si="1"/>
        <v>0.5887907107312418</v>
      </c>
      <c r="E14" s="39">
        <v>15</v>
      </c>
      <c r="F14" s="39">
        <v>15</v>
      </c>
      <c r="G14" s="41">
        <f t="shared" si="2"/>
        <v>0.2679491924677609</v>
      </c>
      <c r="H14" s="39">
        <f t="shared" si="10"/>
        <v>70</v>
      </c>
      <c r="I14" s="42">
        <f t="shared" si="3"/>
        <v>0.126</v>
      </c>
      <c r="J14" s="42">
        <f t="shared" si="4"/>
        <v>0.10805724536794103</v>
      </c>
      <c r="K14" s="42">
        <f t="shared" si="5"/>
        <v>0.126</v>
      </c>
      <c r="L14" s="42">
        <f t="shared" si="11"/>
        <v>0.46874999989484445</v>
      </c>
      <c r="M14" s="44">
        <f t="shared" si="6"/>
        <v>0.061031864754879414</v>
      </c>
      <c r="N14" s="44">
        <f t="shared" si="7"/>
        <v>0.22824182780433588</v>
      </c>
      <c r="O14" s="50">
        <f t="shared" si="8"/>
        <v>274.83379443297326</v>
      </c>
      <c r="P14" s="51" t="str">
        <f t="shared" si="9"/>
        <v>Good</v>
      </c>
      <c r="Q14" s="52">
        <v>114.3</v>
      </c>
      <c r="R14" s="39">
        <v>100</v>
      </c>
      <c r="S14" s="39">
        <v>60</v>
      </c>
    </row>
    <row r="15" spans="1:19" s="48" customFormat="1" ht="13.5">
      <c r="A15" s="49">
        <v>80</v>
      </c>
      <c r="B15" s="39">
        <v>0.0018</v>
      </c>
      <c r="C15" s="40">
        <f t="shared" si="0"/>
        <v>0.95948374566435</v>
      </c>
      <c r="D15" s="40">
        <f t="shared" si="1"/>
        <v>0.5887907107312418</v>
      </c>
      <c r="E15" s="39">
        <v>15</v>
      </c>
      <c r="F15" s="39">
        <v>15</v>
      </c>
      <c r="G15" s="41">
        <f t="shared" si="2"/>
        <v>0.2679491924677609</v>
      </c>
      <c r="H15" s="39">
        <f t="shared" si="10"/>
        <v>70</v>
      </c>
      <c r="I15" s="42">
        <f t="shared" si="3"/>
        <v>0.144</v>
      </c>
      <c r="J15" s="42">
        <f t="shared" si="4"/>
        <v>0.1208949519537081</v>
      </c>
      <c r="K15" s="42">
        <f t="shared" si="5"/>
        <v>0.144</v>
      </c>
      <c r="L15" s="42">
        <f t="shared" si="11"/>
        <v>0.40404040394665197</v>
      </c>
      <c r="M15" s="44">
        <f t="shared" si="6"/>
        <v>0.05623863441747853</v>
      </c>
      <c r="N15" s="44">
        <f t="shared" si="7"/>
        <v>0.21031650866671103</v>
      </c>
      <c r="O15" s="50">
        <f t="shared" si="8"/>
        <v>253.2493043226034</v>
      </c>
      <c r="P15" s="51" t="str">
        <f t="shared" si="9"/>
        <v>Good</v>
      </c>
      <c r="Q15" s="52">
        <v>139.8</v>
      </c>
      <c r="R15" s="39">
        <v>125</v>
      </c>
      <c r="S15" s="39">
        <v>60</v>
      </c>
    </row>
    <row r="16" spans="1:19" s="48" customFormat="1" ht="13.5">
      <c r="A16" s="49">
        <v>90</v>
      </c>
      <c r="B16" s="39">
        <v>0.0018</v>
      </c>
      <c r="C16" s="40">
        <f t="shared" si="0"/>
        <v>1.0568796368107087</v>
      </c>
      <c r="D16" s="40">
        <f t="shared" si="1"/>
        <v>0.5887907107312418</v>
      </c>
      <c r="E16" s="39">
        <v>15</v>
      </c>
      <c r="F16" s="39">
        <v>15</v>
      </c>
      <c r="G16" s="41">
        <f t="shared" si="2"/>
        <v>0.2679491924677609</v>
      </c>
      <c r="H16" s="39">
        <f t="shared" si="10"/>
        <v>70</v>
      </c>
      <c r="I16" s="42">
        <f t="shared" si="3"/>
        <v>0.162</v>
      </c>
      <c r="J16" s="42">
        <f t="shared" si="4"/>
        <v>0.1331668342381493</v>
      </c>
      <c r="K16" s="42">
        <f t="shared" si="5"/>
        <v>0.162</v>
      </c>
      <c r="L16" s="42">
        <f t="shared" si="11"/>
        <v>0.35294117638627576</v>
      </c>
      <c r="M16" s="44">
        <f t="shared" si="6"/>
        <v>0.05284206849849909</v>
      </c>
      <c r="N16" s="44">
        <f t="shared" si="7"/>
        <v>0.19761431749625688</v>
      </c>
      <c r="O16" s="50">
        <f t="shared" si="8"/>
        <v>237.95416131322634</v>
      </c>
      <c r="P16" s="51" t="str">
        <f t="shared" si="9"/>
        <v>Good</v>
      </c>
      <c r="Q16" s="52">
        <v>165.2</v>
      </c>
      <c r="R16" s="39">
        <v>150</v>
      </c>
      <c r="S16" s="39">
        <v>60</v>
      </c>
    </row>
    <row r="17" spans="1:19" s="48" customFormat="1" ht="13.5">
      <c r="A17" s="49">
        <v>100</v>
      </c>
      <c r="B17" s="39">
        <v>0.0018</v>
      </c>
      <c r="C17" s="40">
        <f t="shared" si="0"/>
        <v>1.1499827859714398</v>
      </c>
      <c r="D17" s="40">
        <f t="shared" si="1"/>
        <v>0.5887907107312418</v>
      </c>
      <c r="E17" s="39">
        <v>15</v>
      </c>
      <c r="F17" s="39">
        <v>15</v>
      </c>
      <c r="G17" s="41">
        <f t="shared" si="2"/>
        <v>0.2679491924677609</v>
      </c>
      <c r="H17" s="39">
        <f t="shared" si="10"/>
        <v>70</v>
      </c>
      <c r="I17" s="42">
        <f t="shared" si="3"/>
        <v>0.18</v>
      </c>
      <c r="J17" s="42">
        <f t="shared" si="4"/>
        <v>0.14489783103240142</v>
      </c>
      <c r="K17" s="42">
        <f t="shared" si="5"/>
        <v>0.18</v>
      </c>
      <c r="L17" s="42">
        <f t="shared" si="11"/>
        <v>0.3116883116119297</v>
      </c>
      <c r="M17" s="44">
        <f t="shared" si="6"/>
        <v>0.050455913478200956</v>
      </c>
      <c r="N17" s="44">
        <f t="shared" si="7"/>
        <v>0.18869077590950245</v>
      </c>
      <c r="O17" s="50">
        <f t="shared" si="8"/>
        <v>227.2090195587072</v>
      </c>
      <c r="P17" s="51" t="str">
        <f t="shared" si="9"/>
        <v>Good</v>
      </c>
      <c r="Q17" s="52">
        <v>216.2</v>
      </c>
      <c r="R17" s="39">
        <v>200</v>
      </c>
      <c r="S17" s="39">
        <v>70</v>
      </c>
    </row>
    <row r="18" spans="1:19" s="48" customFormat="1" ht="13.5">
      <c r="A18" s="49">
        <v>110</v>
      </c>
      <c r="B18" s="39">
        <v>0.0018</v>
      </c>
      <c r="C18" s="40">
        <f t="shared" si="0"/>
        <v>1.238982396546586</v>
      </c>
      <c r="D18" s="40">
        <f t="shared" si="1"/>
        <v>0.5887907107312418</v>
      </c>
      <c r="E18" s="39">
        <v>15</v>
      </c>
      <c r="F18" s="39">
        <v>15</v>
      </c>
      <c r="G18" s="41">
        <f t="shared" si="2"/>
        <v>0.2679491924677609</v>
      </c>
      <c r="H18" s="39">
        <f t="shared" si="10"/>
        <v>70</v>
      </c>
      <c r="I18" s="42">
        <f t="shared" si="3"/>
        <v>0.19799999999999998</v>
      </c>
      <c r="J18" s="42">
        <f t="shared" si="4"/>
        <v>0.15611178196486983</v>
      </c>
      <c r="K18" s="42">
        <f t="shared" si="5"/>
        <v>0.19799999999999998</v>
      </c>
      <c r="L18" s="42">
        <f t="shared" si="11"/>
        <v>0.2777777777081439</v>
      </c>
      <c r="M18" s="44">
        <f t="shared" si="6"/>
        <v>0.048823211412517116</v>
      </c>
      <c r="N18" s="44">
        <f t="shared" si="7"/>
        <v>0.18258493422781272</v>
      </c>
      <c r="O18" s="50">
        <f t="shared" si="8"/>
        <v>219.8567666709307</v>
      </c>
      <c r="P18" s="51" t="str">
        <f t="shared" si="9"/>
        <v>Good</v>
      </c>
      <c r="Q18" s="52">
        <v>267.4</v>
      </c>
      <c r="R18" s="39">
        <v>250</v>
      </c>
      <c r="S18" s="39">
        <v>70</v>
      </c>
    </row>
    <row r="19" spans="1:50" ht="14.25">
      <c r="A19" s="53">
        <v>120</v>
      </c>
      <c r="B19" s="36">
        <v>0.0018</v>
      </c>
      <c r="C19" s="54">
        <f t="shared" si="0"/>
        <v>1.324059332761206</v>
      </c>
      <c r="D19" s="54">
        <f t="shared" si="1"/>
        <v>0.5887907107312418</v>
      </c>
      <c r="E19" s="36">
        <v>15</v>
      </c>
      <c r="F19" s="36">
        <v>15</v>
      </c>
      <c r="G19" s="55">
        <f t="shared" si="2"/>
        <v>0.2679491924677609</v>
      </c>
      <c r="H19" s="36">
        <f t="shared" si="10"/>
        <v>70</v>
      </c>
      <c r="I19" s="56">
        <f t="shared" si="3"/>
        <v>0.216</v>
      </c>
      <c r="J19" s="56">
        <f t="shared" si="4"/>
        <v>0.16683147592791195</v>
      </c>
      <c r="K19" s="56">
        <f t="shared" si="5"/>
        <v>0.216</v>
      </c>
      <c r="L19" s="56">
        <f t="shared" si="11"/>
        <v>0.24948024941642089</v>
      </c>
      <c r="M19" s="57">
        <f t="shared" si="6"/>
        <v>0.04776650295665985</v>
      </c>
      <c r="N19" s="57">
        <f t="shared" si="7"/>
        <v>0.17863314493889249</v>
      </c>
      <c r="O19" s="58">
        <f t="shared" si="8"/>
        <v>215.0982819728298</v>
      </c>
      <c r="P19" s="59" t="str">
        <f t="shared" si="9"/>
        <v>Good</v>
      </c>
      <c r="Q19" s="60">
        <v>318.5</v>
      </c>
      <c r="R19" s="36">
        <v>300</v>
      </c>
      <c r="S19" s="36">
        <v>70</v>
      </c>
      <c r="T19" s="28"/>
      <c r="U19" s="5"/>
      <c r="V19" s="5"/>
      <c r="W19" s="5"/>
      <c r="X19" s="28"/>
      <c r="Y19" s="28"/>
      <c r="Z19" s="28"/>
      <c r="AA19" s="28"/>
      <c r="AB19" s="28"/>
      <c r="AC19" s="28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1:50" ht="14.25">
      <c r="A20" s="53">
        <v>130</v>
      </c>
      <c r="B20" s="36">
        <v>0.0018</v>
      </c>
      <c r="C20" s="54">
        <f t="shared" si="0"/>
        <v>1.4053864872160562</v>
      </c>
      <c r="D20" s="54">
        <f t="shared" si="1"/>
        <v>0.5887907107312418</v>
      </c>
      <c r="E20" s="36">
        <v>15</v>
      </c>
      <c r="F20" s="36">
        <v>15</v>
      </c>
      <c r="G20" s="55">
        <f t="shared" si="2"/>
        <v>0.2679491924677609</v>
      </c>
      <c r="H20" s="36">
        <f t="shared" si="10"/>
        <v>70</v>
      </c>
      <c r="I20" s="56">
        <f t="shared" si="3"/>
        <v>0.23399999999999999</v>
      </c>
      <c r="J20" s="56">
        <f t="shared" si="4"/>
        <v>0.17707869738922305</v>
      </c>
      <c r="K20" s="56">
        <f t="shared" si="5"/>
        <v>0.23399999999999999</v>
      </c>
      <c r="L20" s="56">
        <f t="shared" si="11"/>
        <v>0.2255639097156496</v>
      </c>
      <c r="M20" s="57">
        <f t="shared" si="6"/>
        <v>0.04715938190659641</v>
      </c>
      <c r="N20" s="57">
        <f t="shared" si="7"/>
        <v>0.1763626847666283</v>
      </c>
      <c r="O20" s="58">
        <f t="shared" si="8"/>
        <v>212.36434319282998</v>
      </c>
      <c r="P20" s="59" t="str">
        <f t="shared" si="9"/>
        <v>Good</v>
      </c>
      <c r="Q20" s="60">
        <v>355.6</v>
      </c>
      <c r="R20" s="36">
        <v>350</v>
      </c>
      <c r="S20" s="36">
        <v>70</v>
      </c>
      <c r="T20" s="28"/>
      <c r="U20" s="5"/>
      <c r="V20" s="5"/>
      <c r="W20" s="5"/>
      <c r="X20" s="28"/>
      <c r="Y20" s="28"/>
      <c r="Z20" s="28"/>
      <c r="AA20" s="28"/>
      <c r="AB20" s="28"/>
      <c r="AC20" s="28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1:50" ht="14.25">
      <c r="A21" s="53">
        <v>140</v>
      </c>
      <c r="B21" s="36">
        <v>0.0018</v>
      </c>
      <c r="C21" s="54">
        <f t="shared" si="0"/>
        <v>1.4831291322384152</v>
      </c>
      <c r="D21" s="54">
        <f t="shared" si="1"/>
        <v>0.5887907107312418</v>
      </c>
      <c r="E21" s="36">
        <v>15</v>
      </c>
      <c r="F21" s="36">
        <v>15</v>
      </c>
      <c r="G21" s="55">
        <f t="shared" si="2"/>
        <v>0.2679491924677609</v>
      </c>
      <c r="H21" s="36">
        <f t="shared" si="10"/>
        <v>70</v>
      </c>
      <c r="I21" s="56">
        <f t="shared" si="3"/>
        <v>0.252</v>
      </c>
      <c r="J21" s="56">
        <f t="shared" si="4"/>
        <v>0.18687427066204032</v>
      </c>
      <c r="K21" s="56">
        <f t="shared" si="5"/>
        <v>0.252</v>
      </c>
      <c r="L21" s="56">
        <f t="shared" si="11"/>
        <v>0.20512820507383453</v>
      </c>
      <c r="M21" s="57">
        <f t="shared" si="6"/>
        <v>0.04690943554878494</v>
      </c>
      <c r="N21" s="57">
        <f t="shared" si="7"/>
        <v>0.17542795642776718</v>
      </c>
      <c r="O21" s="58">
        <f t="shared" si="8"/>
        <v>211.23880481713198</v>
      </c>
      <c r="P21" s="59" t="str">
        <f t="shared" si="9"/>
        <v>Good</v>
      </c>
      <c r="Q21" s="60">
        <v>406.4</v>
      </c>
      <c r="R21" s="36">
        <v>400</v>
      </c>
      <c r="S21" s="61">
        <v>80</v>
      </c>
      <c r="T21" s="28"/>
      <c r="U21" s="5"/>
      <c r="V21" s="5"/>
      <c r="W21" s="5"/>
      <c r="X21" s="28"/>
      <c r="Y21" s="28"/>
      <c r="Z21" s="28"/>
      <c r="AA21" s="28"/>
      <c r="AB21" s="28"/>
      <c r="AC21" s="28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1:50" ht="14.25">
      <c r="A22" s="53">
        <v>150</v>
      </c>
      <c r="B22" s="36">
        <v>0.0018</v>
      </c>
      <c r="C22" s="54">
        <f t="shared" si="0"/>
        <v>1.5574452557470515</v>
      </c>
      <c r="D22" s="54">
        <f t="shared" si="1"/>
        <v>0.5887907107312418</v>
      </c>
      <c r="E22" s="36">
        <v>15</v>
      </c>
      <c r="F22" s="36">
        <v>15</v>
      </c>
      <c r="G22" s="55">
        <f t="shared" si="2"/>
        <v>0.2679491924677609</v>
      </c>
      <c r="H22" s="36">
        <f t="shared" si="10"/>
        <v>70</v>
      </c>
      <c r="I22" s="56">
        <f t="shared" si="3"/>
        <v>0.27</v>
      </c>
      <c r="J22" s="56">
        <f t="shared" si="4"/>
        <v>0.1962381022241285</v>
      </c>
      <c r="K22" s="56">
        <f t="shared" si="5"/>
        <v>0.27</v>
      </c>
      <c r="L22" s="56">
        <f t="shared" si="11"/>
        <v>0.1874999999495253</v>
      </c>
      <c r="M22" s="57">
        <f t="shared" si="6"/>
        <v>0.04694758827610519</v>
      </c>
      <c r="N22" s="57">
        <f t="shared" si="7"/>
        <v>0.17557063678423782</v>
      </c>
      <c r="O22" s="58">
        <f t="shared" si="8"/>
        <v>211.4106111163415</v>
      </c>
      <c r="P22" s="59" t="str">
        <f t="shared" si="9"/>
        <v>Good</v>
      </c>
      <c r="Q22" s="60">
        <v>457.2</v>
      </c>
      <c r="R22" s="36">
        <v>450</v>
      </c>
      <c r="S22" s="36">
        <v>90</v>
      </c>
      <c r="T22" s="28"/>
      <c r="U22" s="5"/>
      <c r="V22" s="5"/>
      <c r="W22" s="5"/>
      <c r="X22" s="28"/>
      <c r="Y22" s="28"/>
      <c r="Z22" s="28"/>
      <c r="AA22" s="28"/>
      <c r="AB22" s="28"/>
      <c r="AC22" s="28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1:50" ht="14.25">
      <c r="A23" s="53">
        <v>160</v>
      </c>
      <c r="B23" s="36">
        <v>0.0018</v>
      </c>
      <c r="C23" s="54">
        <f t="shared" si="0"/>
        <v>1.628485882313879</v>
      </c>
      <c r="D23" s="54">
        <f t="shared" si="1"/>
        <v>0.5887907107312418</v>
      </c>
      <c r="E23" s="36">
        <v>15</v>
      </c>
      <c r="F23" s="36">
        <v>15</v>
      </c>
      <c r="G23" s="55">
        <f t="shared" si="2"/>
        <v>0.2679491924677609</v>
      </c>
      <c r="H23" s="36">
        <f t="shared" si="10"/>
        <v>70</v>
      </c>
      <c r="I23" s="56">
        <f t="shared" si="3"/>
        <v>0.288</v>
      </c>
      <c r="J23" s="56">
        <f t="shared" si="4"/>
        <v>0.20518922117154875</v>
      </c>
      <c r="K23" s="56">
        <f t="shared" si="5"/>
        <v>0.288</v>
      </c>
      <c r="L23" s="56">
        <f t="shared" si="11"/>
        <v>0.17101865131628263</v>
      </c>
      <c r="M23" s="57">
        <f t="shared" si="6"/>
        <v>0.047103428755032706</v>
      </c>
      <c r="N23" s="57">
        <f t="shared" si="7"/>
        <v>0.17615343588269525</v>
      </c>
      <c r="O23" s="58">
        <f t="shared" si="8"/>
        <v>212.11237945197925</v>
      </c>
      <c r="P23" s="59" t="str">
        <f t="shared" si="9"/>
        <v>Good</v>
      </c>
      <c r="Q23" s="60">
        <v>508</v>
      </c>
      <c r="R23" s="36">
        <v>500</v>
      </c>
      <c r="S23" s="36">
        <v>100</v>
      </c>
      <c r="T23" s="28"/>
      <c r="U23" s="5"/>
      <c r="V23" s="5"/>
      <c r="W23" s="5"/>
      <c r="X23" s="28"/>
      <c r="Y23" s="28"/>
      <c r="Z23" s="28"/>
      <c r="AA23" s="28"/>
      <c r="AB23" s="28"/>
      <c r="AC23" s="28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1:50" ht="14.25">
      <c r="A24" s="53">
        <v>170</v>
      </c>
      <c r="B24" s="36">
        <v>0.0018</v>
      </c>
      <c r="C24" s="54">
        <f t="shared" si="0"/>
        <v>1.696395380074764</v>
      </c>
      <c r="D24" s="54">
        <f t="shared" si="1"/>
        <v>0.5887907107312418</v>
      </c>
      <c r="E24" s="36">
        <v>15</v>
      </c>
      <c r="F24" s="36">
        <v>15</v>
      </c>
      <c r="G24" s="55">
        <f t="shared" si="2"/>
        <v>0.2679491924677609</v>
      </c>
      <c r="H24" s="36">
        <f t="shared" si="10"/>
        <v>70</v>
      </c>
      <c r="I24" s="56">
        <f t="shared" si="3"/>
        <v>0.306</v>
      </c>
      <c r="J24" s="56">
        <f t="shared" si="4"/>
        <v>0.21374581788942026</v>
      </c>
      <c r="K24" s="56">
        <f t="shared" si="5"/>
        <v>0.306</v>
      </c>
      <c r="L24" s="56">
        <f t="shared" si="11"/>
        <v>0.1566137565704174</v>
      </c>
      <c r="M24" s="57">
        <f t="shared" si="6"/>
        <v>0.04747235011306331</v>
      </c>
      <c r="N24" s="57">
        <f t="shared" si="7"/>
        <v>0.17753309690749183</v>
      </c>
      <c r="O24" s="58">
        <f t="shared" si="8"/>
        <v>213.7736764987291</v>
      </c>
      <c r="P24" s="59" t="str">
        <f t="shared" si="9"/>
        <v>Good</v>
      </c>
      <c r="Q24" s="60">
        <v>609.6</v>
      </c>
      <c r="R24" s="36">
        <v>600</v>
      </c>
      <c r="S24" s="36">
        <v>100</v>
      </c>
      <c r="T24" s="28"/>
      <c r="U24" s="5"/>
      <c r="V24" s="5"/>
      <c r="W24" s="5"/>
      <c r="X24" s="28"/>
      <c r="Y24" s="28"/>
      <c r="Z24" s="28"/>
      <c r="AA24" s="28"/>
      <c r="AB24" s="28"/>
      <c r="AC24" s="28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</row>
    <row r="25" spans="1:50" ht="14.25">
      <c r="A25" s="53">
        <v>180</v>
      </c>
      <c r="B25" s="36">
        <v>0.0018</v>
      </c>
      <c r="C25" s="54">
        <f t="shared" si="0"/>
        <v>1.761311754113182</v>
      </c>
      <c r="D25" s="54">
        <f t="shared" si="1"/>
        <v>0.5887907107312418</v>
      </c>
      <c r="E25" s="36">
        <v>15</v>
      </c>
      <c r="F25" s="36">
        <v>15</v>
      </c>
      <c r="G25" s="55">
        <f t="shared" si="2"/>
        <v>0.2679491924677609</v>
      </c>
      <c r="H25" s="36">
        <f t="shared" si="10"/>
        <v>70</v>
      </c>
      <c r="I25" s="56">
        <f t="shared" si="3"/>
        <v>0.324</v>
      </c>
      <c r="J25" s="56">
        <f t="shared" si="4"/>
        <v>0.22192528101826092</v>
      </c>
      <c r="K25" s="56">
        <f t="shared" si="5"/>
        <v>0.324</v>
      </c>
      <c r="L25" s="56">
        <f t="shared" si="11"/>
        <v>0.14394124842968478</v>
      </c>
      <c r="M25" s="57">
        <f t="shared" si="6"/>
        <v>0.04801904496416884</v>
      </c>
      <c r="N25" s="57">
        <f t="shared" si="7"/>
        <v>0.17957758026989096</v>
      </c>
      <c r="O25" s="58">
        <f t="shared" si="8"/>
        <v>216.235508869897</v>
      </c>
      <c r="P25" s="59" t="str">
        <f t="shared" si="9"/>
        <v>Good</v>
      </c>
      <c r="Q25" s="60">
        <v>711.2</v>
      </c>
      <c r="R25" s="36">
        <v>700</v>
      </c>
      <c r="S25" s="36">
        <v>130</v>
      </c>
      <c r="T25" s="28"/>
      <c r="U25" s="5"/>
      <c r="V25" s="5"/>
      <c r="W25" s="5"/>
      <c r="X25" s="28"/>
      <c r="Y25" s="28"/>
      <c r="Z25" s="28"/>
      <c r="AA25" s="28"/>
      <c r="AB25" s="28"/>
      <c r="AC25" s="28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1:50" ht="14.25">
      <c r="A26" s="53">
        <v>190</v>
      </c>
      <c r="B26" s="36">
        <v>0.0018</v>
      </c>
      <c r="C26" s="54">
        <f t="shared" si="0"/>
        <v>1.8233669269129278</v>
      </c>
      <c r="D26" s="54">
        <f t="shared" si="1"/>
        <v>0.5887907107312418</v>
      </c>
      <c r="E26" s="36">
        <v>15</v>
      </c>
      <c r="F26" s="36">
        <v>15</v>
      </c>
      <c r="G26" s="55">
        <f t="shared" si="2"/>
        <v>0.2679491924677609</v>
      </c>
      <c r="H26" s="36">
        <f t="shared" si="10"/>
        <v>70</v>
      </c>
      <c r="I26" s="56">
        <f t="shared" si="3"/>
        <v>0.34199999999999997</v>
      </c>
      <c r="J26" s="56">
        <f t="shared" si="4"/>
        <v>0.2297442327910289</v>
      </c>
      <c r="K26" s="56">
        <f t="shared" si="5"/>
        <v>0.34199999999999997</v>
      </c>
      <c r="L26" s="56">
        <f t="shared" si="11"/>
        <v>0.13272727268965573</v>
      </c>
      <c r="M26" s="57">
        <f t="shared" si="6"/>
        <v>0.04871541102542333</v>
      </c>
      <c r="N26" s="57">
        <f t="shared" si="7"/>
        <v>0.18218179141893542</v>
      </c>
      <c r="O26" s="58">
        <f t="shared" si="8"/>
        <v>219.37132862073648</v>
      </c>
      <c r="P26" s="59" t="str">
        <f t="shared" si="9"/>
        <v>Good</v>
      </c>
      <c r="Q26" s="60">
        <v>812.8</v>
      </c>
      <c r="R26" s="36">
        <v>800</v>
      </c>
      <c r="S26" s="36">
        <v>150</v>
      </c>
      <c r="T26" s="28"/>
      <c r="U26" s="5"/>
      <c r="V26" s="5"/>
      <c r="W26" s="5"/>
      <c r="X26" s="28"/>
      <c r="Y26" s="28"/>
      <c r="Z26" s="28"/>
      <c r="AA26" s="28"/>
      <c r="AB26" s="28"/>
      <c r="AC26" s="28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1:50" ht="14.25">
      <c r="A27" s="53">
        <v>200</v>
      </c>
      <c r="B27" s="36">
        <v>0.0018</v>
      </c>
      <c r="C27" s="54">
        <f t="shared" si="0"/>
        <v>1.8826870064498322</v>
      </c>
      <c r="D27" s="54">
        <f t="shared" si="1"/>
        <v>0.5887907107312418</v>
      </c>
      <c r="E27" s="36">
        <v>15</v>
      </c>
      <c r="F27" s="36">
        <v>15</v>
      </c>
      <c r="G27" s="55">
        <f t="shared" si="2"/>
        <v>0.2679491924677609</v>
      </c>
      <c r="H27" s="36">
        <f t="shared" si="10"/>
        <v>70</v>
      </c>
      <c r="I27" s="56">
        <f t="shared" si="3"/>
        <v>0.36</v>
      </c>
      <c r="J27" s="56">
        <f t="shared" si="4"/>
        <v>0.23721856281267886</v>
      </c>
      <c r="K27" s="56">
        <f t="shared" si="5"/>
        <v>0.36</v>
      </c>
      <c r="L27" s="56">
        <f t="shared" si="11"/>
        <v>0.12275132271615526</v>
      </c>
      <c r="M27" s="57">
        <f t="shared" si="6"/>
        <v>0.04953882041775673</v>
      </c>
      <c r="N27" s="57">
        <f t="shared" si="7"/>
        <v>0.1852611085181628</v>
      </c>
      <c r="O27" s="58">
        <f t="shared" si="8"/>
        <v>223.07923970252335</v>
      </c>
      <c r="P27" s="59" t="str">
        <f t="shared" si="9"/>
        <v>Good</v>
      </c>
      <c r="Q27" s="60">
        <v>914.4</v>
      </c>
      <c r="R27" s="36">
        <v>900</v>
      </c>
      <c r="S27" s="36">
        <v>200</v>
      </c>
      <c r="T27" s="28"/>
      <c r="U27" s="5"/>
      <c r="V27" s="5"/>
      <c r="W27" s="5"/>
      <c r="X27" s="28"/>
      <c r="Y27" s="28"/>
      <c r="Z27" s="28"/>
      <c r="AA27" s="28"/>
      <c r="AB27" s="28"/>
      <c r="AC27" s="28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1:50" ht="14.25">
      <c r="A28" s="53">
        <v>210</v>
      </c>
      <c r="B28" s="36">
        <v>0.0018</v>
      </c>
      <c r="C28" s="54">
        <f t="shared" si="0"/>
        <v>1.9393925424672755</v>
      </c>
      <c r="D28" s="54">
        <f t="shared" si="1"/>
        <v>0.5887907107312418</v>
      </c>
      <c r="E28" s="36">
        <v>15</v>
      </c>
      <c r="F28" s="36">
        <v>15</v>
      </c>
      <c r="G28" s="55">
        <f t="shared" si="2"/>
        <v>0.2679491924677609</v>
      </c>
      <c r="H28" s="36">
        <f t="shared" si="10"/>
        <v>70</v>
      </c>
      <c r="I28" s="56">
        <f t="shared" si="3"/>
        <v>0.378</v>
      </c>
      <c r="J28" s="56">
        <f t="shared" si="4"/>
        <v>0.24436346035087672</v>
      </c>
      <c r="K28" s="56">
        <f t="shared" si="5"/>
        <v>0.36</v>
      </c>
      <c r="L28" s="56">
        <f t="shared" si="11"/>
        <v>0.11383399206191641</v>
      </c>
      <c r="M28" s="57">
        <f t="shared" si="6"/>
        <v>0.048623744640438074</v>
      </c>
      <c r="N28" s="57">
        <f t="shared" si="7"/>
        <v>0.1818389851923638</v>
      </c>
      <c r="O28" s="58">
        <f t="shared" si="8"/>
        <v>218.95854391378654</v>
      </c>
      <c r="P28" s="59" t="str">
        <f t="shared" si="9"/>
        <v>Good</v>
      </c>
      <c r="Q28" s="60">
        <v>1016</v>
      </c>
      <c r="R28" s="36">
        <v>1000</v>
      </c>
      <c r="S28" s="36">
        <v>200</v>
      </c>
      <c r="T28" s="28"/>
      <c r="U28" s="5"/>
      <c r="V28" s="5"/>
      <c r="W28" s="5"/>
      <c r="X28" s="28"/>
      <c r="Y28" s="28"/>
      <c r="Z28" s="28"/>
      <c r="AA28" s="28"/>
      <c r="AB28" s="28"/>
      <c r="AC28" s="28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1:50" ht="14.25">
      <c r="A29" s="53">
        <v>220</v>
      </c>
      <c r="B29" s="36">
        <v>0.0018</v>
      </c>
      <c r="C29" s="54">
        <f t="shared" si="0"/>
        <v>1.9935987714563164</v>
      </c>
      <c r="D29" s="54">
        <f t="shared" si="1"/>
        <v>0.5887907107312418</v>
      </c>
      <c r="E29" s="36">
        <v>15</v>
      </c>
      <c r="F29" s="36">
        <v>15</v>
      </c>
      <c r="G29" s="55">
        <f t="shared" si="2"/>
        <v>0.2679491924677609</v>
      </c>
      <c r="H29" s="36">
        <f t="shared" si="10"/>
        <v>70</v>
      </c>
      <c r="I29" s="56">
        <f t="shared" si="3"/>
        <v>0.39599999999999996</v>
      </c>
      <c r="J29" s="56">
        <f t="shared" si="4"/>
        <v>0.25119344520349585</v>
      </c>
      <c r="K29" s="56">
        <f t="shared" si="5"/>
        <v>0.36</v>
      </c>
      <c r="L29" s="56">
        <f t="shared" si="11"/>
        <v>0.10582793706436011</v>
      </c>
      <c r="M29" s="57">
        <f t="shared" si="6"/>
        <v>0.04780218185621382</v>
      </c>
      <c r="N29" s="57">
        <f t="shared" si="7"/>
        <v>0.17876657388262462</v>
      </c>
      <c r="O29" s="58">
        <f t="shared" si="8"/>
        <v>215.2589483294124</v>
      </c>
      <c r="P29" s="59" t="str">
        <f t="shared" si="9"/>
        <v>Good</v>
      </c>
      <c r="Q29" s="60">
        <v>1117.6</v>
      </c>
      <c r="R29" s="36">
        <v>1100</v>
      </c>
      <c r="S29" s="36">
        <v>200</v>
      </c>
      <c r="T29" s="28"/>
      <c r="U29" s="5"/>
      <c r="V29" s="5"/>
      <c r="W29" s="5"/>
      <c r="X29" s="28"/>
      <c r="Y29" s="28"/>
      <c r="Z29" s="28"/>
      <c r="AA29" s="28"/>
      <c r="AB29" s="28"/>
      <c r="AC29" s="28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1:50" ht="14.25">
      <c r="A30" s="53">
        <v>230</v>
      </c>
      <c r="B30" s="36">
        <v>0.0018</v>
      </c>
      <c r="C30" s="54">
        <f t="shared" si="0"/>
        <v>2.0454158508382743</v>
      </c>
      <c r="D30" s="54">
        <f t="shared" si="1"/>
        <v>0.5887907107312418</v>
      </c>
      <c r="E30" s="36">
        <v>15</v>
      </c>
      <c r="F30" s="36">
        <v>15</v>
      </c>
      <c r="G30" s="55">
        <f t="shared" si="2"/>
        <v>0.2679491924677609</v>
      </c>
      <c r="H30" s="36">
        <f t="shared" si="10"/>
        <v>70</v>
      </c>
      <c r="I30" s="56">
        <f t="shared" si="3"/>
        <v>0.414</v>
      </c>
      <c r="J30" s="56">
        <f t="shared" si="4"/>
        <v>0.25772239720562257</v>
      </c>
      <c r="K30" s="56">
        <f t="shared" si="5"/>
        <v>0.36</v>
      </c>
      <c r="L30" s="56">
        <f t="shared" si="11"/>
        <v>0.09861111108203698</v>
      </c>
      <c r="M30" s="57">
        <f t="shared" si="6"/>
        <v>0.04706160792197167</v>
      </c>
      <c r="N30" s="57">
        <f t="shared" si="7"/>
        <v>0.1759970378532972</v>
      </c>
      <c r="O30" s="58">
        <f t="shared" si="8"/>
        <v>211.92405523343086</v>
      </c>
      <c r="P30" s="59" t="str">
        <f t="shared" si="9"/>
        <v>Good</v>
      </c>
      <c r="Q30" s="60">
        <v>1219.2</v>
      </c>
      <c r="R30" s="36">
        <v>1200</v>
      </c>
      <c r="S30" s="36">
        <v>250</v>
      </c>
      <c r="T30" s="28"/>
      <c r="U30" s="5"/>
      <c r="V30" s="5"/>
      <c r="W30" s="5"/>
      <c r="X30" s="28"/>
      <c r="Y30" s="28"/>
      <c r="Z30" s="28"/>
      <c r="AA30" s="28"/>
      <c r="AB30" s="28"/>
      <c r="AC30" s="28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1:50" ht="14.25">
      <c r="A31" s="53">
        <v>240</v>
      </c>
      <c r="B31" s="36">
        <v>0.0018</v>
      </c>
      <c r="C31" s="54">
        <f t="shared" si="0"/>
        <v>2.094949082825671</v>
      </c>
      <c r="D31" s="54">
        <f t="shared" si="1"/>
        <v>0.5887907107312418</v>
      </c>
      <c r="E31" s="36">
        <v>15</v>
      </c>
      <c r="F31" s="36">
        <v>15</v>
      </c>
      <c r="G31" s="55">
        <f t="shared" si="2"/>
        <v>0.2679491924677609</v>
      </c>
      <c r="H31" s="36">
        <f t="shared" si="10"/>
        <v>70</v>
      </c>
      <c r="I31" s="56">
        <f t="shared" si="3"/>
        <v>0.432</v>
      </c>
      <c r="J31" s="56">
        <f t="shared" si="4"/>
        <v>0.2639635844360345</v>
      </c>
      <c r="K31" s="56">
        <f t="shared" si="5"/>
        <v>0.36</v>
      </c>
      <c r="L31" s="56">
        <f t="shared" si="11"/>
        <v>0.09208163262568002</v>
      </c>
      <c r="M31" s="57">
        <f t="shared" si="6"/>
        <v>0.04639156799571907</v>
      </c>
      <c r="N31" s="57">
        <f t="shared" si="7"/>
        <v>0.17349127896678784</v>
      </c>
      <c r="O31" s="58">
        <f t="shared" si="8"/>
        <v>208.9067852205747</v>
      </c>
      <c r="P31" s="59" t="str">
        <f t="shared" si="9"/>
        <v>Good</v>
      </c>
      <c r="Q31" s="60">
        <v>1371.6</v>
      </c>
      <c r="R31" s="36">
        <v>1350</v>
      </c>
      <c r="S31" s="36">
        <v>250</v>
      </c>
      <c r="T31" s="28"/>
      <c r="U31" s="5"/>
      <c r="V31" s="5"/>
      <c r="W31" s="5"/>
      <c r="X31" s="28"/>
      <c r="Y31" s="28"/>
      <c r="Z31" s="28"/>
      <c r="AA31" s="28"/>
      <c r="AB31" s="28"/>
      <c r="AC31" s="28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1:50" ht="14.25">
      <c r="A32" s="53">
        <v>250</v>
      </c>
      <c r="B32" s="36">
        <v>0.0018</v>
      </c>
      <c r="C32" s="54">
        <f t="shared" si="0"/>
        <v>2.1422991284164605</v>
      </c>
      <c r="D32" s="54">
        <f t="shared" si="1"/>
        <v>0.5887907107312418</v>
      </c>
      <c r="E32" s="36">
        <v>15</v>
      </c>
      <c r="F32" s="36">
        <v>15</v>
      </c>
      <c r="G32" s="55">
        <f t="shared" si="2"/>
        <v>0.2679491924677609</v>
      </c>
      <c r="H32" s="36">
        <f t="shared" si="10"/>
        <v>70</v>
      </c>
      <c r="I32" s="56">
        <f t="shared" si="3"/>
        <v>0.45</v>
      </c>
      <c r="J32" s="56">
        <f t="shared" si="4"/>
        <v>0.269929690180474</v>
      </c>
      <c r="K32" s="56">
        <f t="shared" si="5"/>
        <v>0.36</v>
      </c>
      <c r="L32" s="56">
        <f t="shared" si="11"/>
        <v>0.08615384612802013</v>
      </c>
      <c r="M32" s="57">
        <f t="shared" si="6"/>
        <v>0.045783272301923444</v>
      </c>
      <c r="N32" s="57">
        <f t="shared" si="7"/>
        <v>0.17121642596082065</v>
      </c>
      <c r="O32" s="58">
        <f t="shared" si="8"/>
        <v>206.16755687920698</v>
      </c>
      <c r="P32" s="59" t="str">
        <f t="shared" si="9"/>
        <v>Good</v>
      </c>
      <c r="Q32" s="60">
        <v>1524</v>
      </c>
      <c r="R32" s="36">
        <v>1500</v>
      </c>
      <c r="S32" s="36">
        <v>300</v>
      </c>
      <c r="T32" s="28"/>
      <c r="U32" s="5"/>
      <c r="V32" s="5"/>
      <c r="W32" s="5"/>
      <c r="X32" s="28"/>
      <c r="Y32" s="28"/>
      <c r="Z32" s="28"/>
      <c r="AA32" s="28"/>
      <c r="AB32" s="28"/>
      <c r="AC32" s="28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1:50" ht="14.25">
      <c r="A33" s="53">
        <v>260</v>
      </c>
      <c r="B33" s="36">
        <v>0.0018</v>
      </c>
      <c r="C33" s="54">
        <f t="shared" si="0"/>
        <v>2.187562211956423</v>
      </c>
      <c r="D33" s="54">
        <f t="shared" si="1"/>
        <v>0.5887907107312418</v>
      </c>
      <c r="E33" s="36">
        <v>15</v>
      </c>
      <c r="F33" s="36">
        <v>15</v>
      </c>
      <c r="G33" s="55">
        <f t="shared" si="2"/>
        <v>0.2679491924677609</v>
      </c>
      <c r="H33" s="36">
        <f t="shared" si="10"/>
        <v>70</v>
      </c>
      <c r="I33" s="56">
        <f t="shared" si="3"/>
        <v>0.46799999999999997</v>
      </c>
      <c r="J33" s="56">
        <f t="shared" si="4"/>
        <v>0.27563283870650923</v>
      </c>
      <c r="K33" s="56">
        <f t="shared" si="5"/>
        <v>0.36</v>
      </c>
      <c r="L33" s="56">
        <f t="shared" si="11"/>
        <v>0.08075526504459686</v>
      </c>
      <c r="M33" s="57">
        <f t="shared" si="6"/>
        <v>0.04522928243961156</v>
      </c>
      <c r="N33" s="57">
        <f t="shared" si="7"/>
        <v>0.16914466132988618</v>
      </c>
      <c r="O33" s="58">
        <f t="shared" si="8"/>
        <v>203.67287419913364</v>
      </c>
      <c r="P33" s="59" t="str">
        <f t="shared" si="9"/>
        <v>Good</v>
      </c>
      <c r="Q33" s="60">
        <v>1625.6</v>
      </c>
      <c r="R33" s="36">
        <v>1600</v>
      </c>
      <c r="S33" s="36">
        <v>300</v>
      </c>
      <c r="T33" s="28"/>
      <c r="U33" s="5"/>
      <c r="V33" s="5"/>
      <c r="W33" s="5"/>
      <c r="X33" s="28"/>
      <c r="Y33" s="28"/>
      <c r="Z33" s="28"/>
      <c r="AA33" s="28"/>
      <c r="AB33" s="28"/>
      <c r="AC33" s="28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 ht="14.25">
      <c r="A34" s="53">
        <v>270</v>
      </c>
      <c r="B34" s="36">
        <v>0.0018</v>
      </c>
      <c r="C34" s="54">
        <f t="shared" si="0"/>
        <v>2.230830316685431</v>
      </c>
      <c r="D34" s="54">
        <f t="shared" si="1"/>
        <v>0.5887907107312418</v>
      </c>
      <c r="E34" s="36">
        <v>15</v>
      </c>
      <c r="F34" s="36">
        <v>15</v>
      </c>
      <c r="G34" s="55">
        <f t="shared" si="2"/>
        <v>0.2679491924677609</v>
      </c>
      <c r="H34" s="36">
        <f t="shared" si="10"/>
        <v>70</v>
      </c>
      <c r="I34" s="56">
        <f t="shared" si="3"/>
        <v>0.486</v>
      </c>
      <c r="J34" s="56">
        <f t="shared" si="4"/>
        <v>0.2810846199023643</v>
      </c>
      <c r="K34" s="56">
        <f t="shared" si="5"/>
        <v>0.36</v>
      </c>
      <c r="L34" s="56">
        <f t="shared" si="11"/>
        <v>0.07582417580110445</v>
      </c>
      <c r="M34" s="57">
        <f t="shared" si="6"/>
        <v>0.04472326550500664</v>
      </c>
      <c r="N34" s="57">
        <f t="shared" si="7"/>
        <v>0.16725230181378697</v>
      </c>
      <c r="O34" s="58">
        <f t="shared" si="8"/>
        <v>201.3942193563993</v>
      </c>
      <c r="P34" s="59" t="str">
        <f t="shared" si="9"/>
        <v>Good</v>
      </c>
      <c r="Q34" s="60">
        <v>1676.4</v>
      </c>
      <c r="R34" s="36">
        <v>1650</v>
      </c>
      <c r="S34" s="36">
        <v>300</v>
      </c>
      <c r="T34" s="28"/>
      <c r="U34" s="5"/>
      <c r="V34" s="5"/>
      <c r="W34" s="5"/>
      <c r="X34" s="28"/>
      <c r="Y34" s="28"/>
      <c r="Z34" s="28"/>
      <c r="AA34" s="28"/>
      <c r="AB34" s="28"/>
      <c r="AC34" s="28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1:50" ht="14.25">
      <c r="A35" s="53">
        <v>280</v>
      </c>
      <c r="B35" s="36">
        <v>0.0018</v>
      </c>
      <c r="C35" s="54">
        <f t="shared" si="0"/>
        <v>2.272191371664982</v>
      </c>
      <c r="D35" s="54">
        <f t="shared" si="1"/>
        <v>0.5887907107312418</v>
      </c>
      <c r="E35" s="36">
        <v>15</v>
      </c>
      <c r="F35" s="36">
        <v>15</v>
      </c>
      <c r="G35" s="55">
        <f t="shared" si="2"/>
        <v>0.2679491924677609</v>
      </c>
      <c r="H35" s="36">
        <f t="shared" si="10"/>
        <v>70</v>
      </c>
      <c r="I35" s="56">
        <f t="shared" si="3"/>
        <v>0.504</v>
      </c>
      <c r="J35" s="56">
        <f t="shared" si="4"/>
        <v>0.28629611282978773</v>
      </c>
      <c r="K35" s="56">
        <f t="shared" si="5"/>
        <v>0.36</v>
      </c>
      <c r="L35" s="56">
        <f t="shared" si="11"/>
        <v>0.07130774233338968</v>
      </c>
      <c r="M35" s="57">
        <f t="shared" si="6"/>
        <v>0.044259799583821736</v>
      </c>
      <c r="N35" s="57">
        <f t="shared" si="7"/>
        <v>0.16551907099409774</v>
      </c>
      <c r="O35" s="58">
        <f t="shared" si="8"/>
        <v>199.30717682179548</v>
      </c>
      <c r="P35" s="59" t="str">
        <f t="shared" si="9"/>
        <v>Good</v>
      </c>
      <c r="Q35" s="60">
        <v>1828.8</v>
      </c>
      <c r="R35" s="36">
        <v>1800</v>
      </c>
      <c r="S35" s="36">
        <v>300</v>
      </c>
      <c r="T35" s="28"/>
      <c r="U35" s="5"/>
      <c r="V35" s="5"/>
      <c r="W35" s="5"/>
      <c r="X35" s="28"/>
      <c r="Y35" s="28"/>
      <c r="Z35" s="28"/>
      <c r="AA35" s="28"/>
      <c r="AB35" s="28"/>
      <c r="AC35" s="28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1:50" ht="14.25">
      <c r="A36" s="53">
        <v>290</v>
      </c>
      <c r="B36" s="36">
        <v>0.0018</v>
      </c>
      <c r="C36" s="54">
        <f t="shared" si="0"/>
        <v>2.311729430466863</v>
      </c>
      <c r="D36" s="54">
        <f t="shared" si="1"/>
        <v>0.5887907107312418</v>
      </c>
      <c r="E36" s="36">
        <v>15</v>
      </c>
      <c r="F36" s="36">
        <v>15</v>
      </c>
      <c r="G36" s="55">
        <f t="shared" si="2"/>
        <v>0.2679491924677609</v>
      </c>
      <c r="H36" s="36">
        <f t="shared" si="10"/>
        <v>70</v>
      </c>
      <c r="I36" s="56">
        <f t="shared" si="3"/>
        <v>0.522</v>
      </c>
      <c r="J36" s="56">
        <f t="shared" si="4"/>
        <v>0.2912779082388247</v>
      </c>
      <c r="K36" s="56">
        <f t="shared" si="5"/>
        <v>0.36</v>
      </c>
      <c r="L36" s="56">
        <f t="shared" si="11"/>
        <v>0.0671604938064472</v>
      </c>
      <c r="M36" s="57">
        <f t="shared" si="6"/>
        <v>0.04383421856449265</v>
      </c>
      <c r="N36" s="57">
        <f t="shared" si="7"/>
        <v>0.1639275189397631</v>
      </c>
      <c r="O36" s="58">
        <f t="shared" si="8"/>
        <v>197.39073453626764</v>
      </c>
      <c r="P36" s="59" t="str">
        <f t="shared" si="9"/>
        <v>Good</v>
      </c>
      <c r="Q36" s="60">
        <v>1930.4</v>
      </c>
      <c r="R36" s="36">
        <v>1900</v>
      </c>
      <c r="S36" s="36">
        <v>350</v>
      </c>
      <c r="T36" s="28"/>
      <c r="U36" s="5"/>
      <c r="V36" s="5"/>
      <c r="W36" s="5"/>
      <c r="X36" s="28"/>
      <c r="Y36" s="28"/>
      <c r="Z36" s="28"/>
      <c r="AA36" s="28"/>
      <c r="AB36" s="28"/>
      <c r="AC36" s="28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1:50" ht="14.25">
      <c r="A37" s="53">
        <v>300</v>
      </c>
      <c r="B37" s="36">
        <v>0.0018</v>
      </c>
      <c r="C37" s="54">
        <f t="shared" si="0"/>
        <v>2.349524841986078</v>
      </c>
      <c r="D37" s="54">
        <f t="shared" si="1"/>
        <v>0.5887907107312418</v>
      </c>
      <c r="E37" s="36">
        <v>15</v>
      </c>
      <c r="F37" s="36">
        <v>15</v>
      </c>
      <c r="G37" s="55">
        <f t="shared" si="2"/>
        <v>0.2679491924677609</v>
      </c>
      <c r="H37" s="36">
        <f t="shared" si="10"/>
        <v>70</v>
      </c>
      <c r="I37" s="56">
        <f t="shared" si="3"/>
        <v>0.54</v>
      </c>
      <c r="J37" s="56">
        <f t="shared" si="4"/>
        <v>0.2960401300902458</v>
      </c>
      <c r="K37" s="56">
        <f t="shared" si="5"/>
        <v>0.2960401300902458</v>
      </c>
      <c r="L37" s="56">
        <f t="shared" si="11"/>
        <v>0.06334310848473954</v>
      </c>
      <c r="M37" s="57">
        <f t="shared" si="6"/>
        <v>0.03687907392308888</v>
      </c>
      <c r="N37" s="57">
        <f t="shared" si="7"/>
        <v>0.1379172547609906</v>
      </c>
      <c r="O37" s="58">
        <f t="shared" si="8"/>
        <v>166.0708854655519</v>
      </c>
      <c r="P37" s="59" t="str">
        <f t="shared" si="9"/>
        <v>Good</v>
      </c>
      <c r="Q37" s="60">
        <v>2032</v>
      </c>
      <c r="R37" s="36">
        <v>2000</v>
      </c>
      <c r="S37" s="36">
        <v>350</v>
      </c>
      <c r="T37" s="28"/>
      <c r="U37" s="5"/>
      <c r="V37" s="5"/>
      <c r="W37" s="5"/>
      <c r="X37" s="28"/>
      <c r="Y37" s="28"/>
      <c r="Z37" s="28"/>
      <c r="AA37" s="28"/>
      <c r="AB37" s="28"/>
      <c r="AC37" s="28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50" ht="14.25">
      <c r="A38" s="53">
        <v>310</v>
      </c>
      <c r="B38" s="36">
        <v>0.0018</v>
      </c>
      <c r="C38" s="54">
        <f t="shared" si="0"/>
        <v>2.385654413725165</v>
      </c>
      <c r="D38" s="54">
        <f t="shared" si="1"/>
        <v>0.5887907107312418</v>
      </c>
      <c r="E38" s="36">
        <v>15</v>
      </c>
      <c r="F38" s="36">
        <v>15</v>
      </c>
      <c r="G38" s="55">
        <f t="shared" si="2"/>
        <v>0.2679491924677609</v>
      </c>
      <c r="H38" s="36">
        <f t="shared" si="10"/>
        <v>70</v>
      </c>
      <c r="I38" s="56">
        <f t="shared" si="3"/>
        <v>0.5579999999999999</v>
      </c>
      <c r="J38" s="56">
        <f t="shared" si="4"/>
        <v>0.3005924561293708</v>
      </c>
      <c r="K38" s="56">
        <f t="shared" si="5"/>
        <v>0.3005924561293708</v>
      </c>
      <c r="L38" s="56">
        <f t="shared" si="11"/>
        <v>0.05982142855275032</v>
      </c>
      <c r="M38" s="57">
        <f t="shared" si="6"/>
        <v>0.03698483643478618</v>
      </c>
      <c r="N38" s="57">
        <f t="shared" si="7"/>
        <v>0.1383127764950867</v>
      </c>
      <c r="O38" s="58">
        <f t="shared" si="8"/>
        <v>166.54714671883778</v>
      </c>
      <c r="P38" s="59" t="str">
        <f t="shared" si="9"/>
        <v>Good</v>
      </c>
      <c r="Q38" s="60">
        <v>2133.6</v>
      </c>
      <c r="R38" s="36">
        <v>2100</v>
      </c>
      <c r="S38" s="36">
        <v>350</v>
      </c>
      <c r="T38" s="28"/>
      <c r="U38" s="5"/>
      <c r="V38" s="5"/>
      <c r="W38" s="5"/>
      <c r="X38" s="28"/>
      <c r="Y38" s="28"/>
      <c r="Z38" s="28"/>
      <c r="AA38" s="28"/>
      <c r="AB38" s="28"/>
      <c r="AC38" s="28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1:50" ht="14.25">
      <c r="A39" s="53">
        <v>320</v>
      </c>
      <c r="B39" s="36">
        <v>0.0018</v>
      </c>
      <c r="C39" s="54">
        <f t="shared" si="0"/>
        <v>2.420191567881728</v>
      </c>
      <c r="D39" s="54">
        <f t="shared" si="1"/>
        <v>0.5887907107312418</v>
      </c>
      <c r="E39" s="36">
        <v>15</v>
      </c>
      <c r="F39" s="36">
        <v>15</v>
      </c>
      <c r="G39" s="55">
        <f t="shared" si="2"/>
        <v>0.2679491924677609</v>
      </c>
      <c r="H39" s="36">
        <f t="shared" si="10"/>
        <v>70</v>
      </c>
      <c r="I39" s="56">
        <f t="shared" si="3"/>
        <v>0.576</v>
      </c>
      <c r="J39" s="56">
        <f t="shared" si="4"/>
        <v>0.3049441375530977</v>
      </c>
      <c r="K39" s="56">
        <f t="shared" si="5"/>
        <v>0.3049441375530977</v>
      </c>
      <c r="L39" s="56">
        <f t="shared" si="11"/>
        <v>0.05656565654789302</v>
      </c>
      <c r="M39" s="57">
        <f t="shared" si="6"/>
        <v>0.03709729611607727</v>
      </c>
      <c r="N39" s="57">
        <f t="shared" si="7"/>
        <v>0.13873334374000476</v>
      </c>
      <c r="O39" s="58">
        <f t="shared" si="8"/>
        <v>167.05356612866714</v>
      </c>
      <c r="P39" s="59" t="str">
        <f t="shared" si="9"/>
        <v>Good</v>
      </c>
      <c r="Q39" s="60">
        <v>2235.2</v>
      </c>
      <c r="R39" s="36">
        <v>2200</v>
      </c>
      <c r="S39" s="36">
        <v>400</v>
      </c>
      <c r="T39" s="28"/>
      <c r="U39" s="5"/>
      <c r="V39" s="5"/>
      <c r="W39" s="5"/>
      <c r="X39" s="28"/>
      <c r="Y39" s="28"/>
      <c r="Z39" s="28"/>
      <c r="AA39" s="28"/>
      <c r="AB39" s="28"/>
      <c r="AC39" s="28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1:50" ht="14.25">
      <c r="A40" s="53">
        <v>330</v>
      </c>
      <c r="B40" s="36">
        <v>0.0018</v>
      </c>
      <c r="C40" s="54">
        <f t="shared" si="0"/>
        <v>2.453206490556376</v>
      </c>
      <c r="D40" s="54">
        <f t="shared" si="1"/>
        <v>0.5887907107312418</v>
      </c>
      <c r="E40" s="36">
        <v>15</v>
      </c>
      <c r="F40" s="36">
        <v>15</v>
      </c>
      <c r="G40" s="55">
        <f t="shared" si="2"/>
        <v>0.2679491924677609</v>
      </c>
      <c r="H40" s="36">
        <f t="shared" si="10"/>
        <v>70</v>
      </c>
      <c r="I40" s="56">
        <f t="shared" si="3"/>
        <v>0.594</v>
      </c>
      <c r="J40" s="56">
        <f t="shared" si="4"/>
        <v>0.3091040178101034</v>
      </c>
      <c r="K40" s="56">
        <f t="shared" si="5"/>
        <v>0.3091040178101034</v>
      </c>
      <c r="L40" s="56">
        <f t="shared" si="11"/>
        <v>0.05354969572345584</v>
      </c>
      <c r="M40" s="57">
        <f t="shared" si="6"/>
        <v>0.03721468247355746</v>
      </c>
      <c r="N40" s="57">
        <f t="shared" si="7"/>
        <v>0.13917233535361806</v>
      </c>
      <c r="O40" s="58">
        <f t="shared" si="8"/>
        <v>167.58217095125482</v>
      </c>
      <c r="P40" s="59" t="str">
        <f t="shared" si="9"/>
        <v>Good</v>
      </c>
      <c r="Q40" s="60">
        <v>2336.8</v>
      </c>
      <c r="R40" s="36">
        <v>2300</v>
      </c>
      <c r="S40" s="36">
        <v>400</v>
      </c>
      <c r="T40" s="28"/>
      <c r="U40" s="5"/>
      <c r="V40" s="5"/>
      <c r="W40" s="5"/>
      <c r="X40" s="28"/>
      <c r="Y40" s="28"/>
      <c r="Z40" s="28"/>
      <c r="AA40" s="28"/>
      <c r="AB40" s="28"/>
      <c r="AC40" s="28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1:50" ht="14.25">
      <c r="A41" s="53">
        <v>340</v>
      </c>
      <c r="B41" s="36">
        <v>0.0018</v>
      </c>
      <c r="C41" s="54">
        <f t="shared" si="0"/>
        <v>2.4847662743843077</v>
      </c>
      <c r="D41" s="54">
        <f t="shared" si="1"/>
        <v>0.5887907107312418</v>
      </c>
      <c r="E41" s="36">
        <v>15</v>
      </c>
      <c r="F41" s="36">
        <v>15</v>
      </c>
      <c r="G41" s="55">
        <f t="shared" si="2"/>
        <v>0.2679491924677609</v>
      </c>
      <c r="H41" s="36">
        <f t="shared" si="10"/>
        <v>70</v>
      </c>
      <c r="I41" s="56">
        <f t="shared" si="3"/>
        <v>0.612</v>
      </c>
      <c r="J41" s="56">
        <f t="shared" si="4"/>
        <v>0.3130805505724228</v>
      </c>
      <c r="K41" s="56">
        <f t="shared" si="5"/>
        <v>0.3130805505724228</v>
      </c>
      <c r="L41" s="56">
        <f t="shared" si="11"/>
        <v>0.05075060531076632</v>
      </c>
      <c r="M41" s="57">
        <f t="shared" si="6"/>
        <v>0.03733550887498997</v>
      </c>
      <c r="N41" s="57">
        <f t="shared" si="7"/>
        <v>0.1396241917538892</v>
      </c>
      <c r="O41" s="58">
        <f t="shared" si="8"/>
        <v>168.12626670364162</v>
      </c>
      <c r="P41" s="59" t="str">
        <f t="shared" si="9"/>
        <v>Good</v>
      </c>
      <c r="Q41" s="60">
        <v>2438.4</v>
      </c>
      <c r="R41" s="36">
        <v>2400</v>
      </c>
      <c r="S41" s="36">
        <v>400</v>
      </c>
      <c r="T41" s="28"/>
      <c r="U41" s="5"/>
      <c r="V41" s="5"/>
      <c r="W41" s="5"/>
      <c r="X41" s="28"/>
      <c r="Y41" s="28"/>
      <c r="Z41" s="28"/>
      <c r="AA41" s="28"/>
      <c r="AB41" s="28"/>
      <c r="AC41" s="28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1:50" ht="14.25">
      <c r="A42" s="53">
        <v>350</v>
      </c>
      <c r="B42" s="36">
        <v>0.0018</v>
      </c>
      <c r="C42" s="54">
        <f t="shared" si="0"/>
        <v>2.514935054880364</v>
      </c>
      <c r="D42" s="54">
        <f t="shared" si="1"/>
        <v>0.5887907107312418</v>
      </c>
      <c r="E42" s="36">
        <v>15</v>
      </c>
      <c r="F42" s="36">
        <v>15</v>
      </c>
      <c r="G42" s="55">
        <f t="shared" si="2"/>
        <v>0.2679491924677609</v>
      </c>
      <c r="H42" s="36">
        <f t="shared" si="10"/>
        <v>70</v>
      </c>
      <c r="I42" s="56">
        <f t="shared" si="3"/>
        <v>0.63</v>
      </c>
      <c r="J42" s="56">
        <f t="shared" si="4"/>
        <v>0.3168818169149259</v>
      </c>
      <c r="K42" s="56">
        <f t="shared" si="5"/>
        <v>0.3168818169149259</v>
      </c>
      <c r="L42" s="56">
        <f t="shared" si="11"/>
        <v>0.048148148132786485</v>
      </c>
      <c r="M42" s="57">
        <f t="shared" si="6"/>
        <v>0.03745852788938094</v>
      </c>
      <c r="N42" s="57">
        <f t="shared" si="7"/>
        <v>0.14008424790344406</v>
      </c>
      <c r="O42" s="58">
        <f t="shared" si="8"/>
        <v>168.6802360547055</v>
      </c>
      <c r="P42" s="59" t="str">
        <f t="shared" si="9"/>
        <v>Good</v>
      </c>
      <c r="Q42" s="60">
        <v>2540</v>
      </c>
      <c r="R42" s="36">
        <v>2500</v>
      </c>
      <c r="S42" s="36">
        <v>450</v>
      </c>
      <c r="T42" s="28"/>
      <c r="U42" s="5"/>
      <c r="V42" s="5"/>
      <c r="W42" s="5"/>
      <c r="X42" s="28"/>
      <c r="Y42" s="28"/>
      <c r="Z42" s="28"/>
      <c r="AA42" s="28"/>
      <c r="AB42" s="28"/>
      <c r="AC42" s="28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1:50" ht="14.25">
      <c r="A43" s="53">
        <v>360</v>
      </c>
      <c r="B43" s="36">
        <v>0.0018</v>
      </c>
      <c r="C43" s="54">
        <f t="shared" si="0"/>
        <v>2.543774140774664</v>
      </c>
      <c r="D43" s="54">
        <f t="shared" si="1"/>
        <v>0.5887907107312418</v>
      </c>
      <c r="E43" s="36">
        <v>15</v>
      </c>
      <c r="F43" s="36">
        <v>15</v>
      </c>
      <c r="G43" s="55">
        <f t="shared" si="2"/>
        <v>0.2679491924677609</v>
      </c>
      <c r="H43" s="36">
        <f t="shared" si="10"/>
        <v>70</v>
      </c>
      <c r="I43" s="56">
        <f t="shared" si="3"/>
        <v>0.648</v>
      </c>
      <c r="J43" s="56">
        <f t="shared" si="4"/>
        <v>0.32051554173760766</v>
      </c>
      <c r="K43" s="56">
        <f t="shared" si="5"/>
        <v>0.32051554173760766</v>
      </c>
      <c r="L43" s="56">
        <f t="shared" si="11"/>
        <v>0.04572441292286822</v>
      </c>
      <c r="M43" s="57">
        <f t="shared" si="6"/>
        <v>0.037582694215423894</v>
      </c>
      <c r="N43" s="57">
        <f t="shared" si="7"/>
        <v>0.14054859467249026</v>
      </c>
      <c r="O43" s="58">
        <f t="shared" si="8"/>
        <v>169.23937188750762</v>
      </c>
      <c r="P43" s="59" t="str">
        <f t="shared" si="9"/>
        <v>Good</v>
      </c>
      <c r="Q43" s="60">
        <v>2641.6</v>
      </c>
      <c r="R43" s="36">
        <v>2600</v>
      </c>
      <c r="S43" s="36">
        <v>450</v>
      </c>
      <c r="T43" s="28"/>
      <c r="U43" s="5"/>
      <c r="V43" s="5"/>
      <c r="W43" s="5"/>
      <c r="X43" s="28"/>
      <c r="Y43" s="28"/>
      <c r="Z43" s="28"/>
      <c r="AA43" s="28"/>
      <c r="AB43" s="28"/>
      <c r="AC43" s="28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1:50" ht="14.25">
      <c r="A44" s="53">
        <v>370</v>
      </c>
      <c r="B44" s="36">
        <v>0.0018</v>
      </c>
      <c r="C44" s="54">
        <f t="shared" si="0"/>
        <v>2.5713421386036615</v>
      </c>
      <c r="D44" s="54">
        <f t="shared" si="1"/>
        <v>0.5887907107312418</v>
      </c>
      <c r="E44" s="36">
        <v>15</v>
      </c>
      <c r="F44" s="36">
        <v>15</v>
      </c>
      <c r="G44" s="55">
        <f t="shared" si="2"/>
        <v>0.2679491924677609</v>
      </c>
      <c r="H44" s="36">
        <f t="shared" si="10"/>
        <v>70</v>
      </c>
      <c r="I44" s="56">
        <f t="shared" si="3"/>
        <v>0.666</v>
      </c>
      <c r="J44" s="56">
        <f t="shared" si="4"/>
        <v>0.32398910946406134</v>
      </c>
      <c r="K44" s="56">
        <f t="shared" si="5"/>
        <v>0.32398910946406134</v>
      </c>
      <c r="L44" s="56">
        <f t="shared" si="11"/>
        <v>0.04346349743931083</v>
      </c>
      <c r="M44" s="57">
        <f t="shared" si="6"/>
        <v>0.03770713377439193</v>
      </c>
      <c r="N44" s="57">
        <f t="shared" si="7"/>
        <v>0.14101396325501844</v>
      </c>
      <c r="O44" s="58">
        <f t="shared" si="8"/>
        <v>169.79973812088593</v>
      </c>
      <c r="P44" s="59" t="str">
        <f t="shared" si="9"/>
        <v>Good</v>
      </c>
      <c r="Q44" s="60">
        <v>2743.2</v>
      </c>
      <c r="R44" s="36">
        <v>2700</v>
      </c>
      <c r="S44" s="36">
        <v>450</v>
      </c>
      <c r="T44" s="28"/>
      <c r="U44" s="5"/>
      <c r="V44" s="5"/>
      <c r="W44" s="5"/>
      <c r="X44" s="28"/>
      <c r="Y44" s="28"/>
      <c r="Z44" s="28"/>
      <c r="AA44" s="28"/>
      <c r="AB44" s="28"/>
      <c r="AC44" s="28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1:50" ht="14.25">
      <c r="A45" s="53">
        <v>380</v>
      </c>
      <c r="B45" s="36">
        <v>0.0018</v>
      </c>
      <c r="C45" s="54">
        <f t="shared" si="0"/>
        <v>2.597695071809836</v>
      </c>
      <c r="D45" s="54">
        <f t="shared" si="1"/>
        <v>0.5887907107312418</v>
      </c>
      <c r="E45" s="36">
        <v>15</v>
      </c>
      <c r="F45" s="36">
        <v>15</v>
      </c>
      <c r="G45" s="55">
        <f t="shared" si="2"/>
        <v>0.2679491924677609</v>
      </c>
      <c r="H45" s="36">
        <f t="shared" si="10"/>
        <v>70</v>
      </c>
      <c r="I45" s="56">
        <f t="shared" si="3"/>
        <v>0.6839999999999999</v>
      </c>
      <c r="J45" s="56">
        <f t="shared" si="4"/>
        <v>0.32730957904803937</v>
      </c>
      <c r="K45" s="56">
        <f t="shared" si="5"/>
        <v>0.32730957904803937</v>
      </c>
      <c r="L45" s="56">
        <f t="shared" si="11"/>
        <v>0.04135124133786184</v>
      </c>
      <c r="M45" s="57">
        <f t="shared" si="6"/>
        <v>0.037831117838072074</v>
      </c>
      <c r="N45" s="57">
        <f t="shared" si="7"/>
        <v>0.14147762841463007</v>
      </c>
      <c r="O45" s="58">
        <f t="shared" si="8"/>
        <v>170.35805320444584</v>
      </c>
      <c r="P45" s="59" t="str">
        <f t="shared" si="9"/>
        <v>Good</v>
      </c>
      <c r="Q45" s="60">
        <v>2844.8</v>
      </c>
      <c r="R45" s="36">
        <v>2800</v>
      </c>
      <c r="S45" s="36">
        <v>450</v>
      </c>
      <c r="T45" s="28"/>
      <c r="U45" s="5"/>
      <c r="V45" s="5"/>
      <c r="W45" s="5"/>
      <c r="X45" s="28"/>
      <c r="Y45" s="28"/>
      <c r="Z45" s="28"/>
      <c r="AA45" s="28"/>
      <c r="AB45" s="28"/>
      <c r="AC45" s="28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1:50" ht="14.25">
      <c r="A46" s="53">
        <v>390</v>
      </c>
      <c r="B46" s="36">
        <v>0.0018</v>
      </c>
      <c r="C46" s="54">
        <f t="shared" si="0"/>
        <v>2.6228864945920383</v>
      </c>
      <c r="D46" s="54">
        <f t="shared" si="1"/>
        <v>0.5887907107312418</v>
      </c>
      <c r="E46" s="36">
        <v>15</v>
      </c>
      <c r="F46" s="36">
        <v>15</v>
      </c>
      <c r="G46" s="55">
        <f t="shared" si="2"/>
        <v>0.2679491924677609</v>
      </c>
      <c r="H46" s="36">
        <f t="shared" si="10"/>
        <v>70</v>
      </c>
      <c r="I46" s="56">
        <f t="shared" si="3"/>
        <v>0.702</v>
      </c>
      <c r="J46" s="56">
        <f t="shared" si="4"/>
        <v>0.3304836983185968</v>
      </c>
      <c r="K46" s="56">
        <f t="shared" si="5"/>
        <v>0.3304836983185968</v>
      </c>
      <c r="L46" s="56">
        <f t="shared" si="11"/>
        <v>0.03937499998720467</v>
      </c>
      <c r="M46" s="57">
        <f t="shared" si="6"/>
        <v>0.03795404129030097</v>
      </c>
      <c r="N46" s="57">
        <f t="shared" si="7"/>
        <v>0.1419373271888593</v>
      </c>
      <c r="O46" s="58">
        <f t="shared" si="8"/>
        <v>170.911592227652</v>
      </c>
      <c r="P46" s="59" t="str">
        <f t="shared" si="9"/>
        <v>Good</v>
      </c>
      <c r="Q46" s="60">
        <v>2946.4</v>
      </c>
      <c r="R46" s="36">
        <v>2900</v>
      </c>
      <c r="S46" s="36">
        <v>500</v>
      </c>
      <c r="T46" s="28"/>
      <c r="U46" s="5"/>
      <c r="V46" s="5"/>
      <c r="W46" s="5"/>
      <c r="X46" s="28"/>
      <c r="Y46" s="28"/>
      <c r="Z46" s="28"/>
      <c r="AA46" s="28"/>
      <c r="AB46" s="28"/>
      <c r="AC46" s="28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1:50" ht="14.25">
      <c r="A47" s="53">
        <v>400</v>
      </c>
      <c r="B47" s="36">
        <v>0.0018</v>
      </c>
      <c r="C47" s="54">
        <f t="shared" si="0"/>
        <v>2.6469676007378604</v>
      </c>
      <c r="D47" s="54">
        <f t="shared" si="1"/>
        <v>0.5887907107312418</v>
      </c>
      <c r="E47" s="36">
        <v>15</v>
      </c>
      <c r="F47" s="36">
        <v>15</v>
      </c>
      <c r="G47" s="55">
        <f t="shared" si="2"/>
        <v>0.2679491924677609</v>
      </c>
      <c r="H47" s="36">
        <f t="shared" si="10"/>
        <v>70</v>
      </c>
      <c r="I47" s="56">
        <f t="shared" si="3"/>
        <v>0.72</v>
      </c>
      <c r="J47" s="56">
        <f t="shared" si="4"/>
        <v>0.33351791769297046</v>
      </c>
      <c r="K47" s="56">
        <f t="shared" si="5"/>
        <v>0.33351791769297046</v>
      </c>
      <c r="L47" s="56">
        <f t="shared" si="11"/>
        <v>0.037523452145353894</v>
      </c>
      <c r="M47" s="57">
        <f t="shared" si="6"/>
        <v>0.03807540429834661</v>
      </c>
      <c r="N47" s="57">
        <f t="shared" si="7"/>
        <v>0.14239119034535008</v>
      </c>
      <c r="O47" s="58">
        <f t="shared" si="8"/>
        <v>171.45810438386656</v>
      </c>
      <c r="P47" s="59" t="str">
        <f t="shared" si="9"/>
        <v>Good</v>
      </c>
      <c r="Q47" s="60">
        <v>3048</v>
      </c>
      <c r="R47" s="36">
        <v>3000</v>
      </c>
      <c r="S47" s="36">
        <v>500</v>
      </c>
      <c r="T47" s="28"/>
      <c r="U47" s="5"/>
      <c r="V47" s="5"/>
      <c r="W47" s="5"/>
      <c r="X47" s="28"/>
      <c r="Y47" s="28"/>
      <c r="Z47" s="28"/>
      <c r="AA47" s="28"/>
      <c r="AB47" s="28"/>
      <c r="AC47" s="28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1:50" ht="14.25">
      <c r="A48" s="53">
        <v>410</v>
      </c>
      <c r="B48" s="36">
        <v>0.0018</v>
      </c>
      <c r="C48" s="54">
        <f t="shared" si="0"/>
        <v>2.669987327659202</v>
      </c>
      <c r="D48" s="54">
        <f t="shared" si="1"/>
        <v>0.5887907107312418</v>
      </c>
      <c r="E48" s="36">
        <v>15</v>
      </c>
      <c r="F48" s="36">
        <v>15</v>
      </c>
      <c r="G48" s="55">
        <f t="shared" si="2"/>
        <v>0.2679491924677609</v>
      </c>
      <c r="H48" s="36">
        <f t="shared" si="10"/>
        <v>70</v>
      </c>
      <c r="I48" s="56">
        <f t="shared" si="3"/>
        <v>0.738</v>
      </c>
      <c r="J48" s="56">
        <f t="shared" si="4"/>
        <v>0.33641840328505945</v>
      </c>
      <c r="K48" s="56">
        <f t="shared" si="5"/>
        <v>0.33641840328505945</v>
      </c>
      <c r="L48" s="56">
        <f t="shared" si="11"/>
        <v>0.035786435774710974</v>
      </c>
      <c r="M48" s="57">
        <f t="shared" si="6"/>
        <v>0.038194796809792285</v>
      </c>
      <c r="N48" s="57">
        <f t="shared" si="7"/>
        <v>0.1428376844046084</v>
      </c>
      <c r="O48" s="58">
        <f t="shared" si="8"/>
        <v>171.99574315796076</v>
      </c>
      <c r="P48" s="59" t="str">
        <f t="shared" si="9"/>
        <v>Good</v>
      </c>
      <c r="Q48" s="5"/>
      <c r="R48" s="5"/>
      <c r="S48" s="5"/>
      <c r="T48" s="28"/>
      <c r="U48" s="5"/>
      <c r="V48" s="5"/>
      <c r="W48" s="5"/>
      <c r="X48" s="28"/>
      <c r="Y48" s="28"/>
      <c r="Z48" s="28"/>
      <c r="AA48" s="28"/>
      <c r="AB48" s="28"/>
      <c r="AC48" s="28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49" spans="1:50" ht="14.25">
      <c r="A49" s="53">
        <v>420</v>
      </c>
      <c r="B49" s="36">
        <v>0.0018</v>
      </c>
      <c r="C49" s="54">
        <f t="shared" si="0"/>
        <v>2.6919924558424464</v>
      </c>
      <c r="D49" s="54">
        <f t="shared" si="1"/>
        <v>0.5887907107312418</v>
      </c>
      <c r="E49" s="36">
        <v>15</v>
      </c>
      <c r="F49" s="36">
        <v>15</v>
      </c>
      <c r="G49" s="55">
        <f t="shared" si="2"/>
        <v>0.2679491924677609</v>
      </c>
      <c r="H49" s="36">
        <f t="shared" si="10"/>
        <v>70</v>
      </c>
      <c r="I49" s="56">
        <f t="shared" si="3"/>
        <v>0.756</v>
      </c>
      <c r="J49" s="56">
        <f t="shared" si="4"/>
        <v>0.33919104943614825</v>
      </c>
      <c r="K49" s="56">
        <f t="shared" si="5"/>
        <v>0.33919104943614825</v>
      </c>
      <c r="L49" s="56">
        <f t="shared" si="11"/>
        <v>0.03415480734732233</v>
      </c>
      <c r="M49" s="57">
        <f t="shared" si="6"/>
        <v>0.0383118854006424</v>
      </c>
      <c r="N49" s="57">
        <f t="shared" si="7"/>
        <v>0.14327556245565595</v>
      </c>
      <c r="O49" s="58">
        <f t="shared" si="8"/>
        <v>172.52300710176107</v>
      </c>
      <c r="P49" s="59" t="str">
        <f t="shared" si="9"/>
        <v>Good</v>
      </c>
      <c r="Q49" s="5"/>
      <c r="R49" s="5"/>
      <c r="S49" s="5"/>
      <c r="T49" s="28"/>
      <c r="U49" s="5"/>
      <c r="V49" s="5"/>
      <c r="W49" s="5"/>
      <c r="X49" s="28"/>
      <c r="Y49" s="28"/>
      <c r="Z49" s="28"/>
      <c r="AA49" s="28"/>
      <c r="AB49" s="28"/>
      <c r="AC49" s="28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  <row r="50" spans="1:50" ht="14.25">
      <c r="A50" s="53">
        <v>430</v>
      </c>
      <c r="B50" s="36">
        <v>0.0018</v>
      </c>
      <c r="C50" s="54">
        <f t="shared" si="0"/>
        <v>2.713027703915354</v>
      </c>
      <c r="D50" s="54">
        <f t="shared" si="1"/>
        <v>0.5887907107312418</v>
      </c>
      <c r="E50" s="36">
        <v>15</v>
      </c>
      <c r="F50" s="36">
        <v>15</v>
      </c>
      <c r="G50" s="55">
        <f t="shared" si="2"/>
        <v>0.2679491924677609</v>
      </c>
      <c r="H50" s="36">
        <f t="shared" si="10"/>
        <v>70</v>
      </c>
      <c r="I50" s="56">
        <f t="shared" si="3"/>
        <v>0.774</v>
      </c>
      <c r="J50" s="56">
        <f t="shared" si="4"/>
        <v>0.3418414906933346</v>
      </c>
      <c r="K50" s="56">
        <f t="shared" si="5"/>
        <v>0.3418414906933346</v>
      </c>
      <c r="L50" s="56">
        <f t="shared" si="11"/>
        <v>0.03262032084484571</v>
      </c>
      <c r="M50" s="57">
        <f t="shared" si="6"/>
        <v>0.038426402087778255</v>
      </c>
      <c r="N50" s="57">
        <f t="shared" si="7"/>
        <v>0.14370382231779455</v>
      </c>
      <c r="O50" s="58">
        <f t="shared" si="8"/>
        <v>173.038689455198</v>
      </c>
      <c r="P50" s="59" t="str">
        <f t="shared" si="9"/>
        <v>Good</v>
      </c>
      <c r="Q50" s="5"/>
      <c r="R50" s="5"/>
      <c r="S50" s="5"/>
      <c r="T50" s="28"/>
      <c r="U50" s="5"/>
      <c r="V50" s="5"/>
      <c r="W50" s="5"/>
      <c r="X50" s="28"/>
      <c r="Y50" s="28"/>
      <c r="Z50" s="28"/>
      <c r="AA50" s="28"/>
      <c r="AB50" s="28"/>
      <c r="AC50" s="28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</row>
    <row r="51" spans="1:50" ht="14.25">
      <c r="A51" s="53">
        <v>440</v>
      </c>
      <c r="B51" s="36">
        <v>0.0018</v>
      </c>
      <c r="C51" s="54">
        <f t="shared" si="0"/>
        <v>2.7331358195238646</v>
      </c>
      <c r="D51" s="54">
        <f t="shared" si="1"/>
        <v>0.5887907107312418</v>
      </c>
      <c r="E51" s="36">
        <v>15</v>
      </c>
      <c r="F51" s="36">
        <v>15</v>
      </c>
      <c r="G51" s="55">
        <f t="shared" si="2"/>
        <v>0.2679491924677609</v>
      </c>
      <c r="H51" s="36">
        <f t="shared" si="10"/>
        <v>70</v>
      </c>
      <c r="I51" s="56">
        <f t="shared" si="3"/>
        <v>0.7919999999999999</v>
      </c>
      <c r="J51" s="56">
        <f t="shared" si="4"/>
        <v>0.3443751132600069</v>
      </c>
      <c r="K51" s="56">
        <f t="shared" si="5"/>
        <v>0.3443751132600069</v>
      </c>
      <c r="L51" s="56">
        <f t="shared" si="11"/>
        <v>0.031175523339106812</v>
      </c>
      <c r="M51" s="57">
        <f t="shared" si="6"/>
        <v>0.03853813478869857</v>
      </c>
      <c r="N51" s="57">
        <f t="shared" si="7"/>
        <v>0.1441216708627471</v>
      </c>
      <c r="O51" s="58">
        <f t="shared" si="8"/>
        <v>173.54183518537533</v>
      </c>
      <c r="P51" s="59" t="str">
        <f t="shared" si="9"/>
        <v>Good</v>
      </c>
      <c r="Q51" s="28"/>
      <c r="R51" s="28"/>
      <c r="S51" s="28"/>
      <c r="T51" s="28"/>
      <c r="U51" s="5"/>
      <c r="V51" s="5"/>
      <c r="W51" s="5"/>
      <c r="X51" s="28"/>
      <c r="Y51" s="28"/>
      <c r="Z51" s="28"/>
      <c r="AA51" s="28"/>
      <c r="AB51" s="28"/>
      <c r="AC51" s="28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</row>
    <row r="52" spans="1:50" ht="14.25">
      <c r="A52" s="53">
        <v>450</v>
      </c>
      <c r="B52" s="36">
        <v>0.0018</v>
      </c>
      <c r="C52" s="54">
        <f t="shared" si="0"/>
        <v>2.752357666203486</v>
      </c>
      <c r="D52" s="54">
        <f t="shared" si="1"/>
        <v>0.5887907107312418</v>
      </c>
      <c r="E52" s="36">
        <v>15</v>
      </c>
      <c r="F52" s="36">
        <v>15</v>
      </c>
      <c r="G52" s="55">
        <f t="shared" si="2"/>
        <v>0.2679491924677609</v>
      </c>
      <c r="H52" s="36">
        <f t="shared" si="10"/>
        <v>70</v>
      </c>
      <c r="I52" s="56">
        <f t="shared" si="3"/>
        <v>0.8099999999999999</v>
      </c>
      <c r="J52" s="56">
        <f t="shared" si="4"/>
        <v>0.3467970659416392</v>
      </c>
      <c r="K52" s="56">
        <f t="shared" si="5"/>
        <v>0.3467970659416392</v>
      </c>
      <c r="L52" s="56">
        <f t="shared" si="11"/>
        <v>0.029813664586360342</v>
      </c>
      <c r="M52" s="57">
        <f t="shared" si="6"/>
        <v>0.03864691916752441</v>
      </c>
      <c r="N52" s="57">
        <f t="shared" si="7"/>
        <v>0.14452849352103372</v>
      </c>
      <c r="O52" s="58">
        <f t="shared" si="8"/>
        <v>174.0317042681539</v>
      </c>
      <c r="P52" s="59" t="str">
        <f t="shared" si="9"/>
        <v>Good</v>
      </c>
      <c r="Q52" s="28"/>
      <c r="R52" s="28"/>
      <c r="S52" s="28"/>
      <c r="T52" s="28"/>
      <c r="U52" s="5"/>
      <c r="V52" s="5"/>
      <c r="W52" s="5"/>
      <c r="X52" s="28"/>
      <c r="Y52" s="28"/>
      <c r="Z52" s="28"/>
      <c r="AA52" s="28"/>
      <c r="AB52" s="28"/>
      <c r="AC52" s="28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</row>
    <row r="53" spans="1:50" ht="14.25">
      <c r="A53" s="53">
        <v>460</v>
      </c>
      <c r="B53" s="36">
        <v>0.0018</v>
      </c>
      <c r="C53" s="54">
        <f t="shared" si="0"/>
        <v>2.7707323064218112</v>
      </c>
      <c r="D53" s="54">
        <f t="shared" si="1"/>
        <v>0.5887907107312418</v>
      </c>
      <c r="E53" s="36">
        <v>15</v>
      </c>
      <c r="F53" s="36">
        <v>15</v>
      </c>
      <c r="G53" s="55">
        <f t="shared" si="2"/>
        <v>0.2679491924677609</v>
      </c>
      <c r="H53" s="36">
        <f t="shared" si="10"/>
        <v>70</v>
      </c>
      <c r="I53" s="56">
        <f t="shared" si="3"/>
        <v>0.828</v>
      </c>
      <c r="J53" s="56">
        <f t="shared" si="4"/>
        <v>0.3491122706091482</v>
      </c>
      <c r="K53" s="56">
        <f t="shared" si="5"/>
        <v>0.3491122706091482</v>
      </c>
      <c r="L53" s="56">
        <f t="shared" si="11"/>
        <v>0.028528618510110588</v>
      </c>
      <c r="M53" s="57">
        <f t="shared" si="6"/>
        <v>0.03875263165147384</v>
      </c>
      <c r="N53" s="57">
        <f t="shared" si="7"/>
        <v>0.1449238281655716</v>
      </c>
      <c r="O53" s="58">
        <f t="shared" si="8"/>
        <v>174.5077402405012</v>
      </c>
      <c r="P53" s="59" t="str">
        <f t="shared" si="9"/>
        <v>Good</v>
      </c>
      <c r="Q53" s="28"/>
      <c r="R53" s="28"/>
      <c r="S53" s="28"/>
      <c r="T53" s="28"/>
      <c r="U53" s="5"/>
      <c r="V53" s="5"/>
      <c r="W53" s="5"/>
      <c r="X53" s="28"/>
      <c r="Y53" s="28"/>
      <c r="Z53" s="28"/>
      <c r="AA53" s="28"/>
      <c r="AB53" s="28"/>
      <c r="AC53" s="28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</row>
    <row r="54" spans="1:50" ht="14.25">
      <c r="A54" s="53">
        <v>470</v>
      </c>
      <c r="B54" s="36">
        <v>0.0018</v>
      </c>
      <c r="C54" s="54">
        <f t="shared" si="0"/>
        <v>2.7882970809609207</v>
      </c>
      <c r="D54" s="54">
        <f t="shared" si="1"/>
        <v>0.5887907107312418</v>
      </c>
      <c r="E54" s="36">
        <v>15</v>
      </c>
      <c r="F54" s="36">
        <v>15</v>
      </c>
      <c r="G54" s="55">
        <f t="shared" si="2"/>
        <v>0.2679491924677609</v>
      </c>
      <c r="H54" s="36">
        <f t="shared" si="10"/>
        <v>70</v>
      </c>
      <c r="I54" s="56">
        <f t="shared" si="3"/>
        <v>0.846</v>
      </c>
      <c r="J54" s="56">
        <f t="shared" si="4"/>
        <v>0.351325432201076</v>
      </c>
      <c r="K54" s="56">
        <f t="shared" si="5"/>
        <v>0.351325432201076</v>
      </c>
      <c r="L54" s="56">
        <f t="shared" si="11"/>
        <v>0.027314814805672064</v>
      </c>
      <c r="M54" s="57">
        <f t="shared" si="6"/>
        <v>0.038855183438681495</v>
      </c>
      <c r="N54" s="57">
        <f t="shared" si="7"/>
        <v>0.1453073427026234</v>
      </c>
      <c r="O54" s="58">
        <f t="shared" si="8"/>
        <v>174.96954321698502</v>
      </c>
      <c r="P54" s="59" t="str">
        <f t="shared" si="9"/>
        <v>Good</v>
      </c>
      <c r="Q54" s="28"/>
      <c r="R54" s="28"/>
      <c r="S54" s="28"/>
      <c r="T54" s="28"/>
      <c r="U54" s="5"/>
      <c r="V54" s="5"/>
      <c r="W54" s="5"/>
      <c r="X54" s="28"/>
      <c r="Y54" s="28"/>
      <c r="Z54" s="28"/>
      <c r="AA54" s="28"/>
      <c r="AB54" s="28"/>
      <c r="AC54" s="28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</row>
    <row r="55" spans="1:50" ht="14.25">
      <c r="A55" s="53">
        <v>480</v>
      </c>
      <c r="B55" s="36">
        <v>0.0018</v>
      </c>
      <c r="C55" s="54">
        <f t="shared" si="0"/>
        <v>2.8050876848009936</v>
      </c>
      <c r="D55" s="54">
        <f t="shared" si="1"/>
        <v>0.5887907107312418</v>
      </c>
      <c r="E55" s="36">
        <v>15</v>
      </c>
      <c r="F55" s="36">
        <v>15</v>
      </c>
      <c r="G55" s="55">
        <f t="shared" si="2"/>
        <v>0.2679491924677609</v>
      </c>
      <c r="H55" s="36">
        <f t="shared" si="10"/>
        <v>70</v>
      </c>
      <c r="I55" s="56">
        <f t="shared" si="3"/>
        <v>0.864</v>
      </c>
      <c r="J55" s="56">
        <f t="shared" si="4"/>
        <v>0.3534410482849252</v>
      </c>
      <c r="K55" s="56">
        <f t="shared" si="5"/>
        <v>0.3534410482849252</v>
      </c>
      <c r="L55" s="56">
        <f t="shared" si="11"/>
        <v>0.02616717919166088</v>
      </c>
      <c r="M55" s="57">
        <f t="shared" si="6"/>
        <v>0.038954515348107246</v>
      </c>
      <c r="N55" s="57">
        <f t="shared" si="7"/>
        <v>0.1456788158119194</v>
      </c>
      <c r="O55" s="58">
        <f t="shared" si="8"/>
        <v>175.4168466982959</v>
      </c>
      <c r="P55" s="59" t="str">
        <f t="shared" si="9"/>
        <v>Good</v>
      </c>
      <c r="Q55" s="28"/>
      <c r="R55" s="28"/>
      <c r="S55" s="28"/>
      <c r="T55" s="28"/>
      <c r="U55" s="5"/>
      <c r="V55" s="5"/>
      <c r="W55" s="5"/>
      <c r="X55" s="28"/>
      <c r="Y55" s="28"/>
      <c r="Z55" s="28"/>
      <c r="AA55" s="28"/>
      <c r="AB55" s="28"/>
      <c r="AC55" s="28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</row>
    <row r="56" spans="1:50" ht="14.25">
      <c r="A56" s="53">
        <v>490</v>
      </c>
      <c r="B56" s="36">
        <v>0.0018</v>
      </c>
      <c r="C56" s="54">
        <f t="shared" si="0"/>
        <v>2.8211382396593283</v>
      </c>
      <c r="D56" s="54">
        <f t="shared" si="1"/>
        <v>0.5887907107312418</v>
      </c>
      <c r="E56" s="36">
        <v>15</v>
      </c>
      <c r="F56" s="36">
        <v>15</v>
      </c>
      <c r="G56" s="55">
        <f t="shared" si="2"/>
        <v>0.2679491924677609</v>
      </c>
      <c r="H56" s="36">
        <f t="shared" si="10"/>
        <v>70</v>
      </c>
      <c r="I56" s="56">
        <f t="shared" si="3"/>
        <v>0.882</v>
      </c>
      <c r="J56" s="56">
        <f t="shared" si="4"/>
        <v>0.3554634181970754</v>
      </c>
      <c r="K56" s="56">
        <f t="shared" si="5"/>
        <v>0.3554634181970754</v>
      </c>
      <c r="L56" s="56">
        <f t="shared" si="11"/>
        <v>0.025081081072633446</v>
      </c>
      <c r="M56" s="57">
        <f t="shared" si="6"/>
        <v>0.039050593386714696</v>
      </c>
      <c r="N56" s="57">
        <f t="shared" si="7"/>
        <v>0.14603812036916491</v>
      </c>
      <c r="O56" s="58">
        <f t="shared" si="8"/>
        <v>175.84949760972083</v>
      </c>
      <c r="P56" s="59" t="str">
        <f t="shared" si="9"/>
        <v>Good</v>
      </c>
      <c r="Q56" s="28"/>
      <c r="R56" s="28"/>
      <c r="S56" s="28"/>
      <c r="T56" s="28"/>
      <c r="U56" s="5"/>
      <c r="V56" s="5"/>
      <c r="W56" s="5"/>
      <c r="X56" s="28"/>
      <c r="Y56" s="28"/>
      <c r="Z56" s="28"/>
      <c r="AA56" s="28"/>
      <c r="AB56" s="28"/>
      <c r="AC56" s="28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</row>
    <row r="57" spans="1:50" ht="14.25">
      <c r="A57" s="53">
        <v>500</v>
      </c>
      <c r="B57" s="36">
        <v>0.0018</v>
      </c>
      <c r="C57" s="54">
        <f t="shared" si="0"/>
        <v>2.8364813633321986</v>
      </c>
      <c r="D57" s="54">
        <f t="shared" si="1"/>
        <v>0.5887907107312418</v>
      </c>
      <c r="E57" s="36">
        <v>15</v>
      </c>
      <c r="F57" s="36">
        <v>15</v>
      </c>
      <c r="G57" s="55">
        <f t="shared" si="2"/>
        <v>0.2679491924677609</v>
      </c>
      <c r="H57" s="36">
        <f t="shared" si="10"/>
        <v>70</v>
      </c>
      <c r="I57" s="56">
        <f t="shared" si="3"/>
        <v>0.9</v>
      </c>
      <c r="J57" s="56">
        <f t="shared" si="4"/>
        <v>0.357396651779857</v>
      </c>
      <c r="K57" s="56">
        <f t="shared" si="5"/>
        <v>0.357396651779857</v>
      </c>
      <c r="L57" s="56">
        <f t="shared" si="11"/>
        <v>0.024052287573574065</v>
      </c>
      <c r="M57" s="57">
        <f t="shared" si="6"/>
        <v>0.03914340492917521</v>
      </c>
      <c r="N57" s="57">
        <f t="shared" si="7"/>
        <v>0.14638520915921918</v>
      </c>
      <c r="O57" s="58">
        <f t="shared" si="8"/>
        <v>176.26743909789337</v>
      </c>
      <c r="P57" s="59" t="str">
        <f t="shared" si="9"/>
        <v>Good</v>
      </c>
      <c r="Q57" s="28"/>
      <c r="R57" s="28"/>
      <c r="S57" s="28"/>
      <c r="T57" s="28"/>
      <c r="U57" s="5"/>
      <c r="V57" s="5"/>
      <c r="W57" s="5"/>
      <c r="X57" s="28"/>
      <c r="Y57" s="28"/>
      <c r="Z57" s="28"/>
      <c r="AA57" s="28"/>
      <c r="AB57" s="28"/>
      <c r="AC57" s="28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</row>
    <row r="58" spans="1:50" ht="14.25">
      <c r="A58" s="53">
        <v>510</v>
      </c>
      <c r="B58" s="36">
        <v>0.0018</v>
      </c>
      <c r="C58" s="54">
        <f t="shared" si="0"/>
        <v>2.8511482359804523</v>
      </c>
      <c r="D58" s="54">
        <f t="shared" si="1"/>
        <v>0.5887907107312418</v>
      </c>
      <c r="E58" s="36">
        <v>15</v>
      </c>
      <c r="F58" s="36">
        <v>15</v>
      </c>
      <c r="G58" s="55">
        <f t="shared" si="2"/>
        <v>0.2679491924677609</v>
      </c>
      <c r="H58" s="36">
        <f t="shared" si="10"/>
        <v>70</v>
      </c>
      <c r="I58" s="56">
        <f t="shared" si="3"/>
        <v>0.9179999999999999</v>
      </c>
      <c r="J58" s="56">
        <f t="shared" si="4"/>
        <v>0.35924467773353697</v>
      </c>
      <c r="K58" s="56">
        <f t="shared" si="5"/>
        <v>0.35924467773353697</v>
      </c>
      <c r="L58" s="56">
        <f t="shared" si="11"/>
        <v>0.023076923069104745</v>
      </c>
      <c r="M58" s="57">
        <f t="shared" si="6"/>
        <v>0.0392329554219107</v>
      </c>
      <c r="N58" s="57">
        <f t="shared" si="7"/>
        <v>0.14672010255015222</v>
      </c>
      <c r="O58" s="58">
        <f t="shared" si="8"/>
        <v>176.67069568870352</v>
      </c>
      <c r="P58" s="59" t="str">
        <f t="shared" si="9"/>
        <v>Good</v>
      </c>
      <c r="Q58" s="28"/>
      <c r="R58" s="28"/>
      <c r="S58" s="28"/>
      <c r="T58" s="28"/>
      <c r="U58" s="5"/>
      <c r="V58" s="5"/>
      <c r="W58" s="5"/>
      <c r="X58" s="28"/>
      <c r="Y58" s="28"/>
      <c r="Z58" s="28"/>
      <c r="AA58" s="28"/>
      <c r="AB58" s="28"/>
      <c r="AC58" s="28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</row>
    <row r="59" spans="1:50" ht="14.25">
      <c r="A59" s="53">
        <v>520</v>
      </c>
      <c r="B59" s="36">
        <v>0.0018</v>
      </c>
      <c r="C59" s="54">
        <f t="shared" si="0"/>
        <v>2.865168663493557</v>
      </c>
      <c r="D59" s="54">
        <f t="shared" si="1"/>
        <v>0.5887907107312418</v>
      </c>
      <c r="E59" s="36">
        <v>15</v>
      </c>
      <c r="F59" s="36">
        <v>15</v>
      </c>
      <c r="G59" s="55">
        <f t="shared" si="2"/>
        <v>0.2679491924677609</v>
      </c>
      <c r="H59" s="36">
        <f t="shared" si="10"/>
        <v>70</v>
      </c>
      <c r="I59" s="56">
        <f t="shared" si="3"/>
        <v>0.9359999999999999</v>
      </c>
      <c r="J59" s="56">
        <f t="shared" si="4"/>
        <v>0.36101125160018815</v>
      </c>
      <c r="K59" s="56">
        <f t="shared" si="5"/>
        <v>0.36101125160018815</v>
      </c>
      <c r="L59" s="56">
        <f t="shared" si="11"/>
        <v>0.02215143346466235</v>
      </c>
      <c r="M59" s="57">
        <f t="shared" si="6"/>
        <v>0.03931926553699715</v>
      </c>
      <c r="N59" s="57">
        <f t="shared" si="7"/>
        <v>0.14704287784965275</v>
      </c>
      <c r="O59" s="58">
        <f t="shared" si="8"/>
        <v>177.05936047098442</v>
      </c>
      <c r="P59" s="59" t="str">
        <f t="shared" si="9"/>
        <v>Good</v>
      </c>
      <c r="Q59" s="28"/>
      <c r="R59" s="28"/>
      <c r="S59" s="28"/>
      <c r="T59" s="28"/>
      <c r="U59" s="5"/>
      <c r="V59" s="5"/>
      <c r="W59" s="5"/>
      <c r="X59" s="28"/>
      <c r="Y59" s="28"/>
      <c r="Z59" s="28"/>
      <c r="AA59" s="28"/>
      <c r="AB59" s="28"/>
      <c r="AC59" s="28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</row>
    <row r="60" spans="1:50" ht="14.25">
      <c r="A60" s="53">
        <v>530</v>
      </c>
      <c r="B60" s="36">
        <v>0.0018</v>
      </c>
      <c r="C60" s="54">
        <f t="shared" si="0"/>
        <v>2.87857113806087</v>
      </c>
      <c r="D60" s="54">
        <f t="shared" si="1"/>
        <v>0.5887907107312418</v>
      </c>
      <c r="E60" s="36">
        <v>15</v>
      </c>
      <c r="F60" s="36">
        <v>15</v>
      </c>
      <c r="G60" s="55">
        <f t="shared" si="2"/>
        <v>0.2679491924677609</v>
      </c>
      <c r="H60" s="36">
        <f t="shared" si="10"/>
        <v>70</v>
      </c>
      <c r="I60" s="56">
        <f t="shared" si="3"/>
        <v>0.954</v>
      </c>
      <c r="J60" s="56">
        <f t="shared" si="4"/>
        <v>0.36269996339566957</v>
      </c>
      <c r="K60" s="56">
        <f t="shared" si="5"/>
        <v>0.36269996339566957</v>
      </c>
      <c r="L60" s="56">
        <f t="shared" si="11"/>
        <v>0.021272554598641007</v>
      </c>
      <c r="M60" s="57">
        <f t="shared" si="6"/>
        <v>0.03940236871284177</v>
      </c>
      <c r="N60" s="57">
        <f t="shared" si="7"/>
        <v>0.14735366010786005</v>
      </c>
      <c r="O60" s="58">
        <f t="shared" si="8"/>
        <v>177.43358402188755</v>
      </c>
      <c r="P60" s="59" t="str">
        <f t="shared" si="9"/>
        <v>Good</v>
      </c>
      <c r="Q60" s="28"/>
      <c r="R60" s="28"/>
      <c r="S60" s="28"/>
      <c r="T60" s="28"/>
      <c r="U60" s="5"/>
      <c r="V60" s="5"/>
      <c r="W60" s="5"/>
      <c r="X60" s="28"/>
      <c r="Y60" s="28"/>
      <c r="Z60" s="28"/>
      <c r="AA60" s="28"/>
      <c r="AB60" s="28"/>
      <c r="AC60" s="28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</row>
    <row r="61" spans="1:50" ht="14.25">
      <c r="A61" s="53">
        <v>540</v>
      </c>
      <c r="B61" s="36">
        <v>0.0018</v>
      </c>
      <c r="C61" s="54">
        <f t="shared" si="0"/>
        <v>2.8913828960732104</v>
      </c>
      <c r="D61" s="54">
        <f t="shared" si="1"/>
        <v>0.5887907107312418</v>
      </c>
      <c r="E61" s="36">
        <v>15</v>
      </c>
      <c r="F61" s="36">
        <v>15</v>
      </c>
      <c r="G61" s="55">
        <f t="shared" si="2"/>
        <v>0.2679491924677609</v>
      </c>
      <c r="H61" s="36">
        <f t="shared" si="10"/>
        <v>70</v>
      </c>
      <c r="I61" s="56">
        <f t="shared" si="3"/>
        <v>0.972</v>
      </c>
      <c r="J61" s="56">
        <f t="shared" si="4"/>
        <v>0.3643142449052245</v>
      </c>
      <c r="K61" s="56">
        <f t="shared" si="5"/>
        <v>0.3643142449052245</v>
      </c>
      <c r="L61" s="56">
        <f t="shared" si="11"/>
        <v>0.020437284227771788</v>
      </c>
      <c r="M61" s="57">
        <f t="shared" si="6"/>
        <v>0.03948230902804517</v>
      </c>
      <c r="N61" s="57">
        <f t="shared" si="7"/>
        <v>0.1476526141662123</v>
      </c>
      <c r="O61" s="58">
        <f t="shared" si="8"/>
        <v>177.79356483262887</v>
      </c>
      <c r="P61" s="59" t="str">
        <f t="shared" si="9"/>
        <v>Good</v>
      </c>
      <c r="Q61" s="28"/>
      <c r="R61" s="28"/>
      <c r="S61" s="28"/>
      <c r="T61" s="28"/>
      <c r="U61" s="5"/>
      <c r="V61" s="5"/>
      <c r="W61" s="5"/>
      <c r="X61" s="28"/>
      <c r="Y61" s="28"/>
      <c r="Z61" s="28"/>
      <c r="AA61" s="28"/>
      <c r="AB61" s="28"/>
      <c r="AC61" s="28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</row>
    <row r="62" spans="1:50" ht="14.25">
      <c r="A62" s="53">
        <v>550</v>
      </c>
      <c r="B62" s="36">
        <v>0.0018</v>
      </c>
      <c r="C62" s="54">
        <f t="shared" si="0"/>
        <v>2.903629973472417</v>
      </c>
      <c r="D62" s="54">
        <f t="shared" si="1"/>
        <v>0.5887907107312418</v>
      </c>
      <c r="E62" s="36">
        <v>15</v>
      </c>
      <c r="F62" s="36">
        <v>15</v>
      </c>
      <c r="G62" s="55">
        <f t="shared" si="2"/>
        <v>0.2679491924677609</v>
      </c>
      <c r="H62" s="36">
        <f t="shared" si="10"/>
        <v>70</v>
      </c>
      <c r="I62" s="56">
        <f t="shared" si="3"/>
        <v>0.99</v>
      </c>
      <c r="J62" s="56">
        <f t="shared" si="4"/>
        <v>0.3658573766575245</v>
      </c>
      <c r="K62" s="56">
        <f t="shared" si="5"/>
        <v>0.3658573766575245</v>
      </c>
      <c r="L62" s="56">
        <f t="shared" si="11"/>
        <v>0.019642857136130454</v>
      </c>
      <c r="M62" s="57">
        <f t="shared" si="6"/>
        <v>0.03955913936280556</v>
      </c>
      <c r="N62" s="57">
        <f t="shared" si="7"/>
        <v>0.14793993778162137</v>
      </c>
      <c r="O62" s="58">
        <f t="shared" si="8"/>
        <v>178.1395410290725</v>
      </c>
      <c r="P62" s="59" t="str">
        <f t="shared" si="9"/>
        <v>Good</v>
      </c>
      <c r="Q62" s="28"/>
      <c r="R62" s="28"/>
      <c r="S62" s="28"/>
      <c r="T62" s="28"/>
      <c r="U62" s="5"/>
      <c r="V62" s="5"/>
      <c r="W62" s="5"/>
      <c r="X62" s="28"/>
      <c r="Y62" s="28"/>
      <c r="Z62" s="28"/>
      <c r="AA62" s="28"/>
      <c r="AB62" s="28"/>
      <c r="AC62" s="28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</row>
    <row r="63" spans="1:50" ht="14.25">
      <c r="A63" s="53">
        <v>560</v>
      </c>
      <c r="B63" s="36">
        <v>0.0018</v>
      </c>
      <c r="C63" s="54">
        <f t="shared" si="0"/>
        <v>2.9153372586613564</v>
      </c>
      <c r="D63" s="54">
        <f t="shared" si="1"/>
        <v>0.5887907107312418</v>
      </c>
      <c r="E63" s="36">
        <v>15</v>
      </c>
      <c r="F63" s="36">
        <v>15</v>
      </c>
      <c r="G63" s="55">
        <f t="shared" si="2"/>
        <v>0.2679491924677609</v>
      </c>
      <c r="H63" s="36">
        <f t="shared" si="10"/>
        <v>70</v>
      </c>
      <c r="I63" s="56">
        <f t="shared" si="3"/>
        <v>1.008</v>
      </c>
      <c r="J63" s="56">
        <f t="shared" si="4"/>
        <v>0.3673324945913309</v>
      </c>
      <c r="K63" s="56">
        <f t="shared" si="5"/>
        <v>0.3673324945913309</v>
      </c>
      <c r="L63" s="56">
        <f t="shared" si="11"/>
        <v>0.018886722973806322</v>
      </c>
      <c r="M63" s="57">
        <f t="shared" si="6"/>
        <v>0.039632919808891845</v>
      </c>
      <c r="N63" s="57">
        <f t="shared" si="7"/>
        <v>0.1482158556802238</v>
      </c>
      <c r="O63" s="58">
        <f t="shared" si="8"/>
        <v>178.47178321164859</v>
      </c>
      <c r="P63" s="59" t="str">
        <f t="shared" si="9"/>
        <v>Good</v>
      </c>
      <c r="Q63" s="28"/>
      <c r="R63" s="28"/>
      <c r="S63" s="28"/>
      <c r="T63" s="28"/>
      <c r="U63" s="5"/>
      <c r="V63" s="5"/>
      <c r="W63" s="5"/>
      <c r="X63" s="28"/>
      <c r="Y63" s="28"/>
      <c r="Z63" s="28"/>
      <c r="AA63" s="28"/>
      <c r="AB63" s="28"/>
      <c r="AC63" s="28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</row>
    <row r="64" spans="1:50" ht="14.25">
      <c r="A64" s="53">
        <v>570</v>
      </c>
      <c r="B64" s="36">
        <v>0.0018</v>
      </c>
      <c r="C64" s="54">
        <f t="shared" si="0"/>
        <v>2.9265285430819183</v>
      </c>
      <c r="D64" s="54">
        <f t="shared" si="1"/>
        <v>0.5887907107312418</v>
      </c>
      <c r="E64" s="36">
        <v>15</v>
      </c>
      <c r="F64" s="36">
        <v>15</v>
      </c>
      <c r="G64" s="55">
        <f t="shared" si="2"/>
        <v>0.2679491924677609</v>
      </c>
      <c r="H64" s="36">
        <f t="shared" si="10"/>
        <v>70</v>
      </c>
      <c r="I64" s="56">
        <f t="shared" si="3"/>
        <v>1.026</v>
      </c>
      <c r="J64" s="56">
        <f t="shared" si="4"/>
        <v>0.3687425964283217</v>
      </c>
      <c r="K64" s="56">
        <f t="shared" si="5"/>
        <v>0.3687425964283217</v>
      </c>
      <c r="L64" s="56">
        <f t="shared" si="11"/>
        <v>0.018166526486599322</v>
      </c>
      <c r="M64" s="57">
        <f t="shared" si="6"/>
        <v>0.03970371629482563</v>
      </c>
      <c r="N64" s="57">
        <f t="shared" si="7"/>
        <v>0.14848061441595223</v>
      </c>
      <c r="O64" s="58">
        <f t="shared" si="8"/>
        <v>178.79058826438373</v>
      </c>
      <c r="P64" s="59" t="str">
        <f t="shared" si="9"/>
        <v>Good</v>
      </c>
      <c r="Q64" s="28"/>
      <c r="R64" s="28"/>
      <c r="S64" s="28"/>
      <c r="T64" s="28"/>
      <c r="U64" s="5"/>
      <c r="V64" s="5"/>
      <c r="W64" s="5"/>
      <c r="X64" s="28"/>
      <c r="Y64" s="28"/>
      <c r="Z64" s="28"/>
      <c r="AA64" s="28"/>
      <c r="AB64" s="28"/>
      <c r="AC64" s="28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</row>
    <row r="65" spans="1:50" ht="14.25">
      <c r="A65" s="53">
        <v>580</v>
      </c>
      <c r="B65" s="36">
        <v>0.0018</v>
      </c>
      <c r="C65" s="54">
        <f t="shared" si="0"/>
        <v>2.9372265695637756</v>
      </c>
      <c r="D65" s="54">
        <f t="shared" si="1"/>
        <v>0.5887907107312418</v>
      </c>
      <c r="E65" s="36">
        <v>15</v>
      </c>
      <c r="F65" s="36">
        <v>15</v>
      </c>
      <c r="G65" s="55">
        <f t="shared" si="2"/>
        <v>0.2679491924677609</v>
      </c>
      <c r="H65" s="36">
        <f t="shared" si="10"/>
        <v>70</v>
      </c>
      <c r="I65" s="56">
        <f t="shared" si="3"/>
        <v>1.044</v>
      </c>
      <c r="J65" s="56">
        <f t="shared" si="4"/>
        <v>0.3700905477650357</v>
      </c>
      <c r="K65" s="56">
        <f t="shared" si="5"/>
        <v>0.3700905477650357</v>
      </c>
      <c r="L65" s="56">
        <f t="shared" si="11"/>
        <v>0.017480089844899342</v>
      </c>
      <c r="M65" s="57">
        <f t="shared" si="6"/>
        <v>0.039771599397653026</v>
      </c>
      <c r="N65" s="57">
        <f t="shared" si="7"/>
        <v>0.14873447792689987</v>
      </c>
      <c r="O65" s="58">
        <f t="shared" si="8"/>
        <v>179.09627400416687</v>
      </c>
      <c r="P65" s="59" t="str">
        <f t="shared" si="9"/>
        <v>Good</v>
      </c>
      <c r="Q65" s="28"/>
      <c r="R65" s="28"/>
      <c r="S65" s="28"/>
      <c r="T65" s="28"/>
      <c r="U65" s="5"/>
      <c r="V65" s="5"/>
      <c r="W65" s="5"/>
      <c r="X65" s="28"/>
      <c r="Y65" s="28"/>
      <c r="Z65" s="28"/>
      <c r="AA65" s="28"/>
      <c r="AB65" s="28"/>
      <c r="AC65" s="28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</row>
    <row r="66" spans="1:50" ht="14.25">
      <c r="A66" s="53">
        <v>590</v>
      </c>
      <c r="B66" s="36">
        <v>0.0018</v>
      </c>
      <c r="C66" s="54">
        <f t="shared" si="0"/>
        <v>2.9474530785421575</v>
      </c>
      <c r="D66" s="54">
        <f t="shared" si="1"/>
        <v>0.5887907107312418</v>
      </c>
      <c r="E66" s="36">
        <v>15</v>
      </c>
      <c r="F66" s="36">
        <v>15</v>
      </c>
      <c r="G66" s="55">
        <f t="shared" si="2"/>
        <v>0.2679491924677609</v>
      </c>
      <c r="H66" s="36">
        <f t="shared" si="10"/>
        <v>70</v>
      </c>
      <c r="I66" s="56">
        <f t="shared" si="3"/>
        <v>1.062</v>
      </c>
      <c r="J66" s="56">
        <f t="shared" si="4"/>
        <v>0.37137908789631185</v>
      </c>
      <c r="K66" s="56">
        <f t="shared" si="5"/>
        <v>0.37137908789631185</v>
      </c>
      <c r="L66" s="56">
        <f t="shared" si="11"/>
        <v>0.01682539681957951</v>
      </c>
      <c r="M66" s="57">
        <f t="shared" si="6"/>
        <v>0.03983664331669942</v>
      </c>
      <c r="N66" s="57">
        <f t="shared" si="7"/>
        <v>0.14897772369745482</v>
      </c>
      <c r="O66" s="58">
        <f t="shared" si="8"/>
        <v>179.3891745594441</v>
      </c>
      <c r="P66" s="59" t="str">
        <f t="shared" si="9"/>
        <v>Good</v>
      </c>
      <c r="Q66" s="28"/>
      <c r="R66" s="28"/>
      <c r="S66" s="28"/>
      <c r="T66" s="28"/>
      <c r="U66" s="5"/>
      <c r="V66" s="5"/>
      <c r="W66" s="5"/>
      <c r="X66" s="28"/>
      <c r="Y66" s="28"/>
      <c r="Z66" s="28"/>
      <c r="AA66" s="28"/>
      <c r="AB66" s="28"/>
      <c r="AC66" s="28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</row>
    <row r="67" spans="1:50" ht="14.25">
      <c r="A67" s="53">
        <v>600</v>
      </c>
      <c r="B67" s="36">
        <v>0.0018</v>
      </c>
      <c r="C67" s="54">
        <f t="shared" si="0"/>
        <v>2.9572288522385763</v>
      </c>
      <c r="D67" s="54">
        <f t="shared" si="1"/>
        <v>0.5887907107312418</v>
      </c>
      <c r="E67" s="36">
        <v>15</v>
      </c>
      <c r="F67" s="36">
        <v>15</v>
      </c>
      <c r="G67" s="55">
        <f t="shared" si="2"/>
        <v>0.2679491924677609</v>
      </c>
      <c r="H67" s="36">
        <f t="shared" si="10"/>
        <v>70</v>
      </c>
      <c r="I67" s="56">
        <f t="shared" si="3"/>
        <v>1.08</v>
      </c>
      <c r="J67" s="56">
        <f t="shared" si="4"/>
        <v>0.3726108353820606</v>
      </c>
      <c r="K67" s="56">
        <f t="shared" si="5"/>
        <v>0.3726108353820606</v>
      </c>
      <c r="L67" s="56">
        <f t="shared" si="11"/>
        <v>0.016200578586478748</v>
      </c>
      <c r="M67" s="57">
        <f t="shared" si="6"/>
        <v>0.03989892498810747</v>
      </c>
      <c r="N67" s="57">
        <f t="shared" si="7"/>
        <v>0.14921063944692398</v>
      </c>
      <c r="O67" s="58">
        <f t="shared" si="8"/>
        <v>179.66963638287766</v>
      </c>
      <c r="P67" s="59" t="str">
        <f t="shared" si="9"/>
        <v>Good</v>
      </c>
      <c r="Q67" s="28"/>
      <c r="R67" s="28"/>
      <c r="S67" s="28"/>
      <c r="T67" s="28"/>
      <c r="U67" s="5"/>
      <c r="V67" s="5"/>
      <c r="W67" s="5"/>
      <c r="X67" s="28"/>
      <c r="Y67" s="28"/>
      <c r="Z67" s="28"/>
      <c r="AA67" s="28"/>
      <c r="AB67" s="28"/>
      <c r="AC67" s="28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</row>
    <row r="68" spans="1:50" ht="14.25">
      <c r="A68" s="53">
        <v>610</v>
      </c>
      <c r="B68" s="36">
        <v>0.0018</v>
      </c>
      <c r="C68" s="54">
        <f t="shared" si="0"/>
        <v>2.966573756894272</v>
      </c>
      <c r="D68" s="54">
        <f t="shared" si="1"/>
        <v>0.5887907107312418</v>
      </c>
      <c r="E68" s="36">
        <v>15</v>
      </c>
      <c r="F68" s="36">
        <v>15</v>
      </c>
      <c r="G68" s="55">
        <f t="shared" si="2"/>
        <v>0.2679491924677609</v>
      </c>
      <c r="H68" s="36">
        <f t="shared" si="10"/>
        <v>70</v>
      </c>
      <c r="I68" s="56">
        <f t="shared" si="3"/>
        <v>1.0979999999999999</v>
      </c>
      <c r="J68" s="56">
        <f t="shared" si="4"/>
        <v>0.37378829336867825</v>
      </c>
      <c r="K68" s="56">
        <f t="shared" si="5"/>
        <v>0.37378829336867825</v>
      </c>
      <c r="L68" s="56">
        <f t="shared" si="11"/>
        <v>0.015603900969824952</v>
      </c>
      <c r="M68" s="57">
        <f t="shared" si="6"/>
        <v>0.0399585233218581</v>
      </c>
      <c r="N68" s="57">
        <f t="shared" si="7"/>
        <v>0.1494335202762083</v>
      </c>
      <c r="O68" s="58">
        <f t="shared" si="8"/>
        <v>179.93801481555957</v>
      </c>
      <c r="P68" s="59" t="str">
        <f t="shared" si="9"/>
        <v>Good</v>
      </c>
      <c r="Q68" s="28"/>
      <c r="R68" s="28"/>
      <c r="S68" s="28"/>
      <c r="T68" s="28"/>
      <c r="U68" s="5"/>
      <c r="V68" s="5"/>
      <c r="W68" s="5"/>
      <c r="X68" s="28"/>
      <c r="Y68" s="28"/>
      <c r="Z68" s="28"/>
      <c r="AA68" s="28"/>
      <c r="AB68" s="28"/>
      <c r="AC68" s="28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</row>
    <row r="69" spans="1:50" ht="14.25">
      <c r="A69" s="53">
        <v>620</v>
      </c>
      <c r="B69" s="36">
        <v>0.0018</v>
      </c>
      <c r="C69" s="54">
        <f t="shared" si="0"/>
        <v>2.9755067831422135</v>
      </c>
      <c r="D69" s="54">
        <f t="shared" si="1"/>
        <v>0.5887907107312418</v>
      </c>
      <c r="E69" s="36">
        <v>15</v>
      </c>
      <c r="F69" s="36">
        <v>15</v>
      </c>
      <c r="G69" s="55">
        <f t="shared" si="2"/>
        <v>0.2679491924677609</v>
      </c>
      <c r="H69" s="36">
        <f t="shared" si="10"/>
        <v>70</v>
      </c>
      <c r="I69" s="56">
        <f t="shared" si="3"/>
        <v>1.1159999999999999</v>
      </c>
      <c r="J69" s="56">
        <f t="shared" si="4"/>
        <v>0.3749138546759189</v>
      </c>
      <c r="K69" s="56">
        <f t="shared" si="5"/>
        <v>0.3749138546759189</v>
      </c>
      <c r="L69" s="56">
        <f t="shared" si="11"/>
        <v>0.015033752959555497</v>
      </c>
      <c r="M69" s="57">
        <f t="shared" si="6"/>
        <v>0.04001551854544752</v>
      </c>
      <c r="N69" s="57">
        <f t="shared" si="7"/>
        <v>0.14964666621334152</v>
      </c>
      <c r="O69" s="58">
        <f t="shared" si="8"/>
        <v>180.194671131511</v>
      </c>
      <c r="P69" s="59" t="str">
        <f t="shared" si="9"/>
        <v>Good</v>
      </c>
      <c r="Q69" s="28"/>
      <c r="R69" s="28"/>
      <c r="S69" s="28"/>
      <c r="T69" s="28"/>
      <c r="U69" s="5"/>
      <c r="V69" s="5"/>
      <c r="W69" s="5"/>
      <c r="X69" s="28"/>
      <c r="Y69" s="28"/>
      <c r="Z69" s="28"/>
      <c r="AA69" s="28"/>
      <c r="AB69" s="28"/>
      <c r="AC69" s="28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</row>
    <row r="70" spans="1:50" ht="14.25">
      <c r="A70" s="53">
        <v>630</v>
      </c>
      <c r="B70" s="36">
        <v>0.0018</v>
      </c>
      <c r="C70" s="54">
        <f t="shared" si="0"/>
        <v>2.9840460845996946</v>
      </c>
      <c r="D70" s="54">
        <f t="shared" si="1"/>
        <v>0.5887907107312418</v>
      </c>
      <c r="E70" s="36">
        <v>15</v>
      </c>
      <c r="F70" s="36">
        <v>15</v>
      </c>
      <c r="G70" s="55">
        <f t="shared" si="2"/>
        <v>0.2679491924677609</v>
      </c>
      <c r="H70" s="36">
        <f t="shared" si="10"/>
        <v>70</v>
      </c>
      <c r="I70" s="56">
        <f t="shared" si="3"/>
        <v>1.134</v>
      </c>
      <c r="J70" s="56">
        <f t="shared" si="4"/>
        <v>0.37598980665956155</v>
      </c>
      <c r="K70" s="56">
        <f t="shared" si="5"/>
        <v>0.37598980665956155</v>
      </c>
      <c r="L70" s="56">
        <f t="shared" si="11"/>
        <v>0.014488636358583681</v>
      </c>
      <c r="M70" s="57">
        <f t="shared" si="6"/>
        <v>0.040069991640509305</v>
      </c>
      <c r="N70" s="57">
        <f t="shared" si="7"/>
        <v>0.1498503801066167</v>
      </c>
      <c r="O70" s="58">
        <f t="shared" si="8"/>
        <v>180.4399700007241</v>
      </c>
      <c r="P70" s="59" t="str">
        <f t="shared" si="9"/>
        <v>Good</v>
      </c>
      <c r="Q70" s="28"/>
      <c r="R70" s="28"/>
      <c r="S70" s="28"/>
      <c r="T70" s="28"/>
      <c r="U70" s="5"/>
      <c r="V70" s="5"/>
      <c r="W70" s="5"/>
      <c r="X70" s="28"/>
      <c r="Y70" s="28"/>
      <c r="Z70" s="28"/>
      <c r="AA70" s="28"/>
      <c r="AB70" s="28"/>
      <c r="AC70" s="28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</row>
    <row r="71" spans="1:50" ht="14.25">
      <c r="A71" s="53">
        <v>640</v>
      </c>
      <c r="B71" s="36">
        <v>0.0018</v>
      </c>
      <c r="C71" s="54">
        <f aca="true" t="shared" si="12" ref="C71:C134">(1-2.71828281828^(-2*D71*G71*A71/H71))/(2*D71*G71)</f>
        <v>2.992209014759958</v>
      </c>
      <c r="D71" s="54">
        <f aca="true" t="shared" si="13" ref="D71:D134">(1-SIN(E71*3.141592654/180))/(1+SIN(E71*3.14159254/180))</f>
        <v>0.5887907107312418</v>
      </c>
      <c r="E71" s="36">
        <v>15</v>
      </c>
      <c r="F71" s="36">
        <v>15</v>
      </c>
      <c r="G71" s="55">
        <f aca="true" t="shared" si="14" ref="G71:G134">TAN((F71/180)*3.141592654)</f>
        <v>0.2679491924677609</v>
      </c>
      <c r="H71" s="36">
        <f t="shared" si="10"/>
        <v>70</v>
      </c>
      <c r="I71" s="56">
        <f aca="true" t="shared" si="15" ref="I71:I134">A71*B71</f>
        <v>1.152</v>
      </c>
      <c r="J71" s="56">
        <f aca="true" t="shared" si="16" ref="J71:J134">B71*C71*H71</f>
        <v>0.3770183358597547</v>
      </c>
      <c r="K71" s="56">
        <f aca="true" t="shared" si="17" ref="K71:K134">IF($E$3="矢板",I71,IF(A71&lt;=200,I71,IF(A71&lt;300,MAX(I$27,J71),J71)))</f>
        <v>0.3770183358597547</v>
      </c>
      <c r="L71" s="56">
        <f t="shared" si="11"/>
        <v>0.013967156434185894</v>
      </c>
      <c r="M71" s="57">
        <f aca="true" t="shared" si="18" ref="M71:M134">2*VLOOKUP($D$3,$U$6:$X$9,3)*(K71+L71)*($B$3/20-$C$3/20)^4/(2100000*($C$3/10)^3/12+0.061*VLOOKUP($E$3,$Z$7:$AA$8,2)*($B$3/20-$C$3/20)^3)</f>
        <v>0.04012202386048388</v>
      </c>
      <c r="N71" s="57">
        <f aca="true" t="shared" si="19" ref="N71:N134">M71/($B$3/10)*100</f>
        <v>0.15004496582080734</v>
      </c>
      <c r="O71" s="58">
        <f aca="true" t="shared" si="20" ref="O71:O134">2*(K71+L71)*(VLOOKUP($D$3,$U$6:$X$9,2)*($B$3/20-$C$3/20)^2*2100000*($C$3/10)^3/12+VLOOKUP($D$3,$U$6:$X$9,4)*VLOOKUP($E$3,$Z$7:$AA$8,2)*($B$3/20-$C$3/20)^5)/(1.5*($C$3/10)^2/6*(2100000*($C$3/10)^3/12+0.061*VLOOKUP($E$3,$Z$7:$AA$8,2)*($B$3/20-$C$3/20)^3))</f>
        <v>180.6742773171696</v>
      </c>
      <c r="P71" s="59" t="str">
        <f aca="true" t="shared" si="21" ref="P71:P134">IF(N71&lt;=HLOOKUP($H$3,V$2:W$3,2),IF(O71&lt;=HLOOKUP($A$3,Z$2:AB$3,2),"Good","NoGood"),"NoGood")</f>
        <v>Good</v>
      </c>
      <c r="Q71" s="28"/>
      <c r="R71" s="28"/>
      <c r="S71" s="28"/>
      <c r="T71" s="28"/>
      <c r="U71" s="5"/>
      <c r="V71" s="5"/>
      <c r="W71" s="5"/>
      <c r="X71" s="28"/>
      <c r="Y71" s="28"/>
      <c r="Z71" s="28"/>
      <c r="AA71" s="28"/>
      <c r="AB71" s="28"/>
      <c r="AC71" s="28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</row>
    <row r="72" spans="1:50" ht="14.25">
      <c r="A72" s="53">
        <v>650</v>
      </c>
      <c r="B72" s="36">
        <v>0.0018</v>
      </c>
      <c r="C72" s="54">
        <f t="shared" si="12"/>
        <v>3.0000121622578084</v>
      </c>
      <c r="D72" s="54">
        <f t="shared" si="13"/>
        <v>0.5887907107312418</v>
      </c>
      <c r="E72" s="36">
        <v>15</v>
      </c>
      <c r="F72" s="36">
        <v>15</v>
      </c>
      <c r="G72" s="55">
        <f t="shared" si="14"/>
        <v>0.2679491924677609</v>
      </c>
      <c r="H72" s="36">
        <f aca="true" t="shared" si="22" ref="H72:H135">VLOOKUP($B$3,$Q$7:$S$47,3)</f>
        <v>70</v>
      </c>
      <c r="I72" s="56">
        <f t="shared" si="15"/>
        <v>1.17</v>
      </c>
      <c r="J72" s="56">
        <f t="shared" si="16"/>
        <v>0.37800153244448387</v>
      </c>
      <c r="K72" s="56">
        <f t="shared" si="17"/>
        <v>0.37800153244448387</v>
      </c>
      <c r="L72" s="56">
        <f aca="true" t="shared" si="23" ref="L72:L135">2*$G$3*$F$3*0.4*1000*(1+IF(A72&lt;150,0.5,IF(A72&lt;650,0.65-0.001*A72,0)))/(($G$3*175+($G$3-1)*100+50+2*A72*TAN(45*3.141592654/180))*(20+2*A72*TAN(45*3.141592654/180)))</f>
        <v>0.013468013463297965</v>
      </c>
      <c r="M72" s="57">
        <f t="shared" si="18"/>
        <v>0.040171696318994664</v>
      </c>
      <c r="N72" s="57">
        <f t="shared" si="19"/>
        <v>0.150230726697811</v>
      </c>
      <c r="O72" s="58">
        <f t="shared" si="20"/>
        <v>180.89795834520578</v>
      </c>
      <c r="P72" s="59" t="str">
        <f t="shared" si="21"/>
        <v>Good</v>
      </c>
      <c r="Q72" s="28"/>
      <c r="R72" s="28"/>
      <c r="S72" s="28"/>
      <c r="T72" s="28"/>
      <c r="U72" s="5"/>
      <c r="V72" s="5"/>
      <c r="W72" s="5"/>
      <c r="X72" s="28"/>
      <c r="Y72" s="28"/>
      <c r="Z72" s="28"/>
      <c r="AA72" s="28"/>
      <c r="AB72" s="28"/>
      <c r="AC72" s="28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</row>
    <row r="73" spans="1:50" ht="14.25">
      <c r="A73" s="53">
        <v>660</v>
      </c>
      <c r="B73" s="36">
        <v>0.0018</v>
      </c>
      <c r="C73" s="54">
        <f t="shared" si="12"/>
        <v>3.007471384580892</v>
      </c>
      <c r="D73" s="54">
        <f t="shared" si="13"/>
        <v>0.5887907107312418</v>
      </c>
      <c r="E73" s="36">
        <v>15</v>
      </c>
      <c r="F73" s="36">
        <v>15</v>
      </c>
      <c r="G73" s="55">
        <f t="shared" si="14"/>
        <v>0.2679491924677609</v>
      </c>
      <c r="H73" s="36">
        <f t="shared" si="22"/>
        <v>70</v>
      </c>
      <c r="I73" s="56">
        <f t="shared" si="15"/>
        <v>1.188</v>
      </c>
      <c r="J73" s="56">
        <f t="shared" si="16"/>
        <v>0.3789413944571923</v>
      </c>
      <c r="K73" s="56">
        <f t="shared" si="17"/>
        <v>0.3789413944571923</v>
      </c>
      <c r="L73" s="56">
        <f t="shared" si="23"/>
        <v>0.013121207146454998</v>
      </c>
      <c r="M73" s="57">
        <f t="shared" si="18"/>
        <v>0.040232554318202024</v>
      </c>
      <c r="N73" s="57">
        <f t="shared" si="19"/>
        <v>0.15045831831788342</v>
      </c>
      <c r="O73" s="58">
        <f t="shared" si="20"/>
        <v>181.17200920226105</v>
      </c>
      <c r="P73" s="59" t="str">
        <f t="shared" si="21"/>
        <v>Good</v>
      </c>
      <c r="Q73" s="28"/>
      <c r="R73" s="28"/>
      <c r="S73" s="28"/>
      <c r="T73" s="28"/>
      <c r="U73" s="5"/>
      <c r="V73" s="5"/>
      <c r="W73" s="5"/>
      <c r="X73" s="28"/>
      <c r="Y73" s="28"/>
      <c r="Z73" s="28"/>
      <c r="AA73" s="28"/>
      <c r="AB73" s="28"/>
      <c r="AC73" s="28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</row>
    <row r="74" spans="1:50" ht="14.25">
      <c r="A74" s="53">
        <v>670</v>
      </c>
      <c r="B74" s="36">
        <v>0.0018</v>
      </c>
      <c r="C74" s="54">
        <f t="shared" si="12"/>
        <v>3.0146018402951427</v>
      </c>
      <c r="D74" s="54">
        <f t="shared" si="13"/>
        <v>0.5887907107312418</v>
      </c>
      <c r="E74" s="36">
        <v>15</v>
      </c>
      <c r="F74" s="36">
        <v>15</v>
      </c>
      <c r="G74" s="55">
        <f t="shared" si="14"/>
        <v>0.2679491924677609</v>
      </c>
      <c r="H74" s="36">
        <f t="shared" si="22"/>
        <v>70</v>
      </c>
      <c r="I74" s="56">
        <f t="shared" si="15"/>
        <v>1.206</v>
      </c>
      <c r="J74" s="56">
        <f t="shared" si="16"/>
        <v>0.37983983187718795</v>
      </c>
      <c r="K74" s="56">
        <f t="shared" si="17"/>
        <v>0.37983983187718795</v>
      </c>
      <c r="L74" s="56">
        <f t="shared" si="23"/>
        <v>0.012787723780671917</v>
      </c>
      <c r="M74" s="57">
        <f t="shared" si="18"/>
        <v>0.04029052859215834</v>
      </c>
      <c r="N74" s="57">
        <f t="shared" si="19"/>
        <v>0.1506751256251247</v>
      </c>
      <c r="O74" s="58">
        <f t="shared" si="20"/>
        <v>181.4330742992379</v>
      </c>
      <c r="P74" s="59" t="str">
        <f t="shared" si="21"/>
        <v>Good</v>
      </c>
      <c r="Q74" s="28"/>
      <c r="R74" s="28"/>
      <c r="S74" s="28"/>
      <c r="T74" s="28"/>
      <c r="U74" s="5"/>
      <c r="V74" s="5"/>
      <c r="W74" s="5"/>
      <c r="X74" s="28"/>
      <c r="Y74" s="28"/>
      <c r="Z74" s="28"/>
      <c r="AA74" s="28"/>
      <c r="AB74" s="28"/>
      <c r="AC74" s="28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</row>
    <row r="75" spans="1:50" ht="14.25">
      <c r="A75" s="53">
        <v>680</v>
      </c>
      <c r="B75" s="36">
        <v>0.0018</v>
      </c>
      <c r="C75" s="54">
        <f t="shared" si="12"/>
        <v>3.021418019849887</v>
      </c>
      <c r="D75" s="54">
        <f t="shared" si="13"/>
        <v>0.5887907107312418</v>
      </c>
      <c r="E75" s="36">
        <v>15</v>
      </c>
      <c r="F75" s="36">
        <v>15</v>
      </c>
      <c r="G75" s="55">
        <f t="shared" si="14"/>
        <v>0.2679491924677609</v>
      </c>
      <c r="H75" s="36">
        <f t="shared" si="22"/>
        <v>70</v>
      </c>
      <c r="I75" s="56">
        <f t="shared" si="15"/>
        <v>1.224</v>
      </c>
      <c r="J75" s="56">
        <f t="shared" si="16"/>
        <v>0.38069867050108575</v>
      </c>
      <c r="K75" s="56">
        <f t="shared" si="17"/>
        <v>0.38069867050108575</v>
      </c>
      <c r="L75" s="56">
        <f t="shared" si="23"/>
        <v>0.01246688483276174</v>
      </c>
      <c r="M75" s="57">
        <f t="shared" si="18"/>
        <v>0.040345736870374134</v>
      </c>
      <c r="N75" s="57">
        <f t="shared" si="19"/>
        <v>0.1508815888944433</v>
      </c>
      <c r="O75" s="58">
        <f t="shared" si="20"/>
        <v>181.6816837862182</v>
      </c>
      <c r="P75" s="59" t="str">
        <f t="shared" si="21"/>
        <v>Good</v>
      </c>
      <c r="Q75" s="28"/>
      <c r="R75" s="28"/>
      <c r="S75" s="28"/>
      <c r="T75" s="28"/>
      <c r="U75" s="5"/>
      <c r="V75" s="5"/>
      <c r="W75" s="5"/>
      <c r="X75" s="28"/>
      <c r="Y75" s="28"/>
      <c r="Z75" s="28"/>
      <c r="AA75" s="28"/>
      <c r="AB75" s="28"/>
      <c r="AC75" s="28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</row>
    <row r="76" spans="1:50" ht="14.25">
      <c r="A76" s="53">
        <v>690</v>
      </c>
      <c r="B76" s="36">
        <v>0.0018</v>
      </c>
      <c r="C76" s="54">
        <f t="shared" si="12"/>
        <v>3.0279337750252053</v>
      </c>
      <c r="D76" s="54">
        <f t="shared" si="13"/>
        <v>0.5887907107312418</v>
      </c>
      <c r="E76" s="36">
        <v>15</v>
      </c>
      <c r="F76" s="36">
        <v>15</v>
      </c>
      <c r="G76" s="55">
        <f t="shared" si="14"/>
        <v>0.2679491924677609</v>
      </c>
      <c r="H76" s="36">
        <f t="shared" si="22"/>
        <v>70</v>
      </c>
      <c r="I76" s="56">
        <f t="shared" si="15"/>
        <v>1.242</v>
      </c>
      <c r="J76" s="56">
        <f t="shared" si="16"/>
        <v>0.3815196556531759</v>
      </c>
      <c r="K76" s="56">
        <f t="shared" si="17"/>
        <v>0.3815196556531759</v>
      </c>
      <c r="L76" s="56">
        <f t="shared" si="23"/>
        <v>0.012158054706957714</v>
      </c>
      <c r="M76" s="57">
        <f t="shared" si="18"/>
        <v>0.04039829303061517</v>
      </c>
      <c r="N76" s="57">
        <f t="shared" si="19"/>
        <v>0.15107813399631703</v>
      </c>
      <c r="O76" s="58">
        <f t="shared" si="20"/>
        <v>181.91835046841575</v>
      </c>
      <c r="P76" s="59" t="str">
        <f t="shared" si="21"/>
        <v>Good</v>
      </c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</row>
    <row r="77" spans="1:50" ht="14.25">
      <c r="A77" s="53">
        <v>700</v>
      </c>
      <c r="B77" s="36">
        <v>0.0018</v>
      </c>
      <c r="C77" s="54">
        <f t="shared" si="12"/>
        <v>3.034162347081401</v>
      </c>
      <c r="D77" s="54">
        <f t="shared" si="13"/>
        <v>0.5887907107312418</v>
      </c>
      <c r="E77" s="36">
        <v>15</v>
      </c>
      <c r="F77" s="36">
        <v>15</v>
      </c>
      <c r="G77" s="55">
        <f t="shared" si="14"/>
        <v>0.2679491924677609</v>
      </c>
      <c r="H77" s="36">
        <f t="shared" si="22"/>
        <v>70</v>
      </c>
      <c r="I77" s="56">
        <f t="shared" si="15"/>
        <v>1.26</v>
      </c>
      <c r="J77" s="56">
        <f t="shared" si="16"/>
        <v>0.3823044557322565</v>
      </c>
      <c r="K77" s="56">
        <f t="shared" si="17"/>
        <v>0.3823044557322565</v>
      </c>
      <c r="L77" s="56">
        <f t="shared" si="23"/>
        <v>0.01186063750507524</v>
      </c>
      <c r="M77" s="57">
        <f t="shared" si="18"/>
        <v>0.04044830713040544</v>
      </c>
      <c r="N77" s="57">
        <f t="shared" si="19"/>
        <v>0.15126517251460525</v>
      </c>
      <c r="O77" s="58">
        <f t="shared" si="20"/>
        <v>182.14356994803867</v>
      </c>
      <c r="P77" s="59" t="str">
        <f t="shared" si="21"/>
        <v>Good</v>
      </c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</row>
    <row r="78" spans="1:50" ht="14.25">
      <c r="A78" s="53">
        <v>710</v>
      </c>
      <c r="B78" s="36">
        <v>0.0018</v>
      </c>
      <c r="C78" s="54">
        <f t="shared" si="12"/>
        <v>3.04011639366777</v>
      </c>
      <c r="D78" s="54">
        <f t="shared" si="13"/>
        <v>0.5887907107312418</v>
      </c>
      <c r="E78" s="36">
        <v>15</v>
      </c>
      <c r="F78" s="36">
        <v>15</v>
      </c>
      <c r="G78" s="55">
        <f t="shared" si="14"/>
        <v>0.2679491924677609</v>
      </c>
      <c r="H78" s="36">
        <f t="shared" si="22"/>
        <v>70</v>
      </c>
      <c r="I78" s="56">
        <f t="shared" si="15"/>
        <v>1.278</v>
      </c>
      <c r="J78" s="56">
        <f t="shared" si="16"/>
        <v>0.3830546656021391</v>
      </c>
      <c r="K78" s="56">
        <f t="shared" si="17"/>
        <v>0.3830546656021391</v>
      </c>
      <c r="L78" s="56">
        <f t="shared" si="23"/>
        <v>0.011574074069977477</v>
      </c>
      <c r="M78" s="57">
        <f t="shared" si="18"/>
        <v>0.04049588545156032</v>
      </c>
      <c r="N78" s="57">
        <f t="shared" si="19"/>
        <v>0.1514431019130902</v>
      </c>
      <c r="O78" s="58">
        <f t="shared" si="20"/>
        <v>182.35782082482683</v>
      </c>
      <c r="P78" s="59" t="str">
        <f t="shared" si="21"/>
        <v>Good</v>
      </c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</row>
    <row r="79" spans="1:50" ht="14.25">
      <c r="A79" s="53">
        <v>720</v>
      </c>
      <c r="B79" s="36">
        <v>0.0018</v>
      </c>
      <c r="C79" s="54">
        <f t="shared" si="12"/>
        <v>3.045808014545366</v>
      </c>
      <c r="D79" s="54">
        <f t="shared" si="13"/>
        <v>0.5887907107312418</v>
      </c>
      <c r="E79" s="36">
        <v>15</v>
      </c>
      <c r="F79" s="36">
        <v>15</v>
      </c>
      <c r="G79" s="55">
        <f t="shared" si="14"/>
        <v>0.2679491924677609</v>
      </c>
      <c r="H79" s="36">
        <f t="shared" si="22"/>
        <v>70</v>
      </c>
      <c r="I79" s="56">
        <f t="shared" si="15"/>
        <v>1.296</v>
      </c>
      <c r="J79" s="56">
        <f t="shared" si="16"/>
        <v>0.3837718098327161</v>
      </c>
      <c r="K79" s="56">
        <f t="shared" si="17"/>
        <v>0.3837718098327161</v>
      </c>
      <c r="L79" s="56">
        <f t="shared" si="23"/>
        <v>0.011297839284230638</v>
      </c>
      <c r="M79" s="57">
        <f t="shared" si="18"/>
        <v>0.04054113055557172</v>
      </c>
      <c r="N79" s="57">
        <f t="shared" si="19"/>
        <v>0.1516123057426018</v>
      </c>
      <c r="O79" s="58">
        <f t="shared" si="20"/>
        <v>182.56156494545806</v>
      </c>
      <c r="P79" s="59" t="str">
        <f t="shared" si="21"/>
        <v>Good</v>
      </c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</row>
    <row r="80" spans="1:50" ht="14.25">
      <c r="A80" s="53">
        <v>730</v>
      </c>
      <c r="B80" s="36">
        <v>0.0018</v>
      </c>
      <c r="C80" s="54">
        <f t="shared" si="12"/>
        <v>3.0512487761760263</v>
      </c>
      <c r="D80" s="54">
        <f t="shared" si="13"/>
        <v>0.5887907107312418</v>
      </c>
      <c r="E80" s="36">
        <v>15</v>
      </c>
      <c r="F80" s="36">
        <v>15</v>
      </c>
      <c r="G80" s="55">
        <f t="shared" si="14"/>
        <v>0.2679491924677609</v>
      </c>
      <c r="H80" s="36">
        <f t="shared" si="22"/>
        <v>70</v>
      </c>
      <c r="I80" s="56">
        <f t="shared" si="15"/>
        <v>1.314</v>
      </c>
      <c r="J80" s="56">
        <f t="shared" si="16"/>
        <v>0.3844573457981793</v>
      </c>
      <c r="K80" s="56">
        <f t="shared" si="17"/>
        <v>0.3844573457981793</v>
      </c>
      <c r="L80" s="56">
        <f t="shared" si="23"/>
        <v>0.011031439598950766</v>
      </c>
      <c r="M80" s="57">
        <f t="shared" si="18"/>
        <v>0.04058414134795598</v>
      </c>
      <c r="N80" s="57">
        <f t="shared" si="19"/>
        <v>0.15177315388166038</v>
      </c>
      <c r="O80" s="58">
        <f t="shared" si="20"/>
        <v>182.7552476933146</v>
      </c>
      <c r="P80" s="59" t="str">
        <f t="shared" si="21"/>
        <v>Good</v>
      </c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</row>
    <row r="81" spans="1:50" ht="14.25">
      <c r="A81" s="53">
        <v>740</v>
      </c>
      <c r="B81" s="36">
        <v>0.0018</v>
      </c>
      <c r="C81" s="54">
        <f t="shared" si="12"/>
        <v>3.056449735227638</v>
      </c>
      <c r="D81" s="54">
        <f t="shared" si="13"/>
        <v>0.5887907107312418</v>
      </c>
      <c r="E81" s="36">
        <v>15</v>
      </c>
      <c r="F81" s="36">
        <v>15</v>
      </c>
      <c r="G81" s="55">
        <f t="shared" si="14"/>
        <v>0.2679491924677609</v>
      </c>
      <c r="H81" s="36">
        <f t="shared" si="22"/>
        <v>70</v>
      </c>
      <c r="I81" s="56">
        <f t="shared" si="15"/>
        <v>1.332</v>
      </c>
      <c r="J81" s="56">
        <f t="shared" si="16"/>
        <v>0.3851126666386824</v>
      </c>
      <c r="K81" s="56">
        <f t="shared" si="17"/>
        <v>0.3851126666386824</v>
      </c>
      <c r="L81" s="56">
        <f t="shared" si="23"/>
        <v>0.010774410770578549</v>
      </c>
      <c r="M81" s="57">
        <f t="shared" si="18"/>
        <v>0.04062501314992592</v>
      </c>
      <c r="N81" s="57">
        <f t="shared" si="19"/>
        <v>0.1519260028045098</v>
      </c>
      <c r="O81" s="58">
        <f t="shared" si="20"/>
        <v>182.93929831123077</v>
      </c>
      <c r="P81" s="59" t="str">
        <f t="shared" si="21"/>
        <v>Good</v>
      </c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</row>
    <row r="82" spans="1:50" ht="14.25">
      <c r="A82" s="53">
        <v>750</v>
      </c>
      <c r="B82" s="36">
        <v>0.0018</v>
      </c>
      <c r="C82" s="54">
        <f t="shared" si="12"/>
        <v>3.0614214610433947</v>
      </c>
      <c r="D82" s="54">
        <f t="shared" si="13"/>
        <v>0.5887907107312418</v>
      </c>
      <c r="E82" s="36">
        <v>15</v>
      </c>
      <c r="F82" s="36">
        <v>15</v>
      </c>
      <c r="G82" s="55">
        <f t="shared" si="14"/>
        <v>0.2679491924677609</v>
      </c>
      <c r="H82" s="36">
        <f t="shared" si="22"/>
        <v>70</v>
      </c>
      <c r="I82" s="56">
        <f t="shared" si="15"/>
        <v>1.3499999999999999</v>
      </c>
      <c r="J82" s="56">
        <f t="shared" si="16"/>
        <v>0.3857391040914677</v>
      </c>
      <c r="K82" s="56">
        <f t="shared" si="17"/>
        <v>0.3857391040914677</v>
      </c>
      <c r="L82" s="56">
        <f t="shared" si="23"/>
        <v>0.01052631578572387</v>
      </c>
      <c r="M82" s="57">
        <f t="shared" si="18"/>
        <v>0.04066383777596687</v>
      </c>
      <c r="N82" s="57">
        <f t="shared" si="19"/>
        <v>0.1520711958712299</v>
      </c>
      <c r="O82" s="58">
        <f t="shared" si="20"/>
        <v>183.11413025082706</v>
      </c>
      <c r="P82" s="59" t="str">
        <f t="shared" si="21"/>
        <v>Good</v>
      </c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</row>
    <row r="83" spans="1:50" ht="14.25">
      <c r="A83" s="53">
        <v>760</v>
      </c>
      <c r="B83" s="36">
        <v>0.0018</v>
      </c>
      <c r="C83" s="54">
        <f t="shared" si="12"/>
        <v>3.0661740571207297</v>
      </c>
      <c r="D83" s="54">
        <f t="shared" si="13"/>
        <v>0.5887907107312418</v>
      </c>
      <c r="E83" s="36">
        <v>15</v>
      </c>
      <c r="F83" s="36">
        <v>15</v>
      </c>
      <c r="G83" s="55">
        <f t="shared" si="14"/>
        <v>0.2679491924677609</v>
      </c>
      <c r="H83" s="36">
        <f t="shared" si="22"/>
        <v>70</v>
      </c>
      <c r="I83" s="56">
        <f t="shared" si="15"/>
        <v>1.3679999999999999</v>
      </c>
      <c r="J83" s="56">
        <f t="shared" si="16"/>
        <v>0.3863379311972119</v>
      </c>
      <c r="K83" s="56">
        <f t="shared" si="17"/>
        <v>0.3863379311972119</v>
      </c>
      <c r="L83" s="56">
        <f t="shared" si="23"/>
        <v>0.010286742956340234</v>
      </c>
      <c r="M83" s="57">
        <f t="shared" si="18"/>
        <v>0.04070070361608679</v>
      </c>
      <c r="N83" s="57">
        <f t="shared" si="19"/>
        <v>0.15220906363532832</v>
      </c>
      <c r="O83" s="58">
        <f t="shared" si="20"/>
        <v>183.28014154289247</v>
      </c>
      <c r="P83" s="59" t="str">
        <f t="shared" si="21"/>
        <v>Good</v>
      </c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</row>
    <row r="84" spans="1:50" ht="14.25">
      <c r="A84" s="53">
        <v>770</v>
      </c>
      <c r="B84" s="36">
        <v>0.0018</v>
      </c>
      <c r="C84" s="54">
        <f t="shared" si="12"/>
        <v>3.070717181643548</v>
      </c>
      <c r="D84" s="54">
        <f t="shared" si="13"/>
        <v>0.5887907107312418</v>
      </c>
      <c r="E84" s="36">
        <v>15</v>
      </c>
      <c r="F84" s="36">
        <v>15</v>
      </c>
      <c r="G84" s="55">
        <f t="shared" si="14"/>
        <v>0.2679491924677609</v>
      </c>
      <c r="H84" s="36">
        <f t="shared" si="22"/>
        <v>70</v>
      </c>
      <c r="I84" s="56">
        <f t="shared" si="15"/>
        <v>1.386</v>
      </c>
      <c r="J84" s="56">
        <f t="shared" si="16"/>
        <v>0.386910364887087</v>
      </c>
      <c r="K84" s="56">
        <f t="shared" si="17"/>
        <v>0.386910364887087</v>
      </c>
      <c r="L84" s="56">
        <f t="shared" si="23"/>
        <v>0.010055304169358402</v>
      </c>
      <c r="M84" s="57">
        <f t="shared" si="18"/>
        <v>0.04073569572167597</v>
      </c>
      <c r="N84" s="57">
        <f t="shared" si="19"/>
        <v>0.1523399241648316</v>
      </c>
      <c r="O84" s="58">
        <f t="shared" si="20"/>
        <v>183.4377151840207</v>
      </c>
      <c r="P84" s="59" t="str">
        <f t="shared" si="21"/>
        <v>Good</v>
      </c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</row>
    <row r="85" spans="1:50" ht="14.25">
      <c r="A85" s="53">
        <v>780</v>
      </c>
      <c r="B85" s="36">
        <v>0.0018</v>
      </c>
      <c r="C85" s="54">
        <f t="shared" si="12"/>
        <v>3.075060067109508</v>
      </c>
      <c r="D85" s="54">
        <f t="shared" si="13"/>
        <v>0.5887907107312418</v>
      </c>
      <c r="E85" s="36">
        <v>15</v>
      </c>
      <c r="F85" s="36">
        <v>15</v>
      </c>
      <c r="G85" s="55">
        <f t="shared" si="14"/>
        <v>0.2679491924677609</v>
      </c>
      <c r="H85" s="36">
        <f t="shared" si="22"/>
        <v>70</v>
      </c>
      <c r="I85" s="56">
        <f t="shared" si="15"/>
        <v>1.404</v>
      </c>
      <c r="J85" s="56">
        <f t="shared" si="16"/>
        <v>0.387457568455798</v>
      </c>
      <c r="K85" s="56">
        <f t="shared" si="17"/>
        <v>0.387457568455798</v>
      </c>
      <c r="L85" s="56">
        <f t="shared" si="23"/>
        <v>0.009831633276560618</v>
      </c>
      <c r="M85" s="57">
        <f t="shared" si="18"/>
        <v>0.04076889589405699</v>
      </c>
      <c r="N85" s="57">
        <f t="shared" si="19"/>
        <v>0.15246408337343675</v>
      </c>
      <c r="O85" s="58">
        <f t="shared" si="20"/>
        <v>183.58721953536158</v>
      </c>
      <c r="P85" s="59" t="str">
        <f t="shared" si="21"/>
        <v>Good</v>
      </c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</row>
    <row r="86" spans="1:50" ht="14.25">
      <c r="A86" s="53">
        <v>790</v>
      </c>
      <c r="B86" s="36">
        <v>0.0018</v>
      </c>
      <c r="C86" s="54">
        <f t="shared" si="12"/>
        <v>3.0792115390922183</v>
      </c>
      <c r="D86" s="54">
        <f t="shared" si="13"/>
        <v>0.5887907107312418</v>
      </c>
      <c r="E86" s="36">
        <v>15</v>
      </c>
      <c r="F86" s="36">
        <v>15</v>
      </c>
      <c r="G86" s="55">
        <f t="shared" si="14"/>
        <v>0.2679491924677609</v>
      </c>
      <c r="H86" s="36">
        <f t="shared" si="22"/>
        <v>70</v>
      </c>
      <c r="I86" s="56">
        <f t="shared" si="15"/>
        <v>1.422</v>
      </c>
      <c r="J86" s="56">
        <f t="shared" si="16"/>
        <v>0.38798065392561953</v>
      </c>
      <c r="K86" s="56">
        <f t="shared" si="17"/>
        <v>0.38798065392561953</v>
      </c>
      <c r="L86" s="56">
        <f t="shared" si="23"/>
        <v>0.009615384611939044</v>
      </c>
      <c r="M86" s="57">
        <f t="shared" si="18"/>
        <v>0.04080038277493147</v>
      </c>
      <c r="N86" s="57">
        <f t="shared" si="19"/>
        <v>0.15258183535875644</v>
      </c>
      <c r="O86" s="58">
        <f t="shared" si="20"/>
        <v>183.72900872991346</v>
      </c>
      <c r="P86" s="59" t="str">
        <f t="shared" si="21"/>
        <v>Good</v>
      </c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</row>
    <row r="87" spans="1:50" ht="14.25">
      <c r="A87" s="53">
        <v>800</v>
      </c>
      <c r="B87" s="36">
        <v>0.0018</v>
      </c>
      <c r="C87" s="54">
        <f t="shared" si="12"/>
        <v>3.0831800341764932</v>
      </c>
      <c r="D87" s="54">
        <f t="shared" si="13"/>
        <v>0.5887907107312418</v>
      </c>
      <c r="E87" s="36">
        <v>15</v>
      </c>
      <c r="F87" s="36">
        <v>15</v>
      </c>
      <c r="G87" s="55">
        <f t="shared" si="14"/>
        <v>0.2679491924677609</v>
      </c>
      <c r="H87" s="36">
        <f t="shared" si="22"/>
        <v>70</v>
      </c>
      <c r="I87" s="56">
        <f t="shared" si="15"/>
        <v>1.44</v>
      </c>
      <c r="J87" s="56">
        <f t="shared" si="16"/>
        <v>0.3884806843062381</v>
      </c>
      <c r="K87" s="56">
        <f t="shared" si="17"/>
        <v>0.3884806843062381</v>
      </c>
      <c r="L87" s="56">
        <f t="shared" si="23"/>
        <v>0.00940623162507851</v>
      </c>
      <c r="M87" s="57">
        <f t="shared" si="18"/>
        <v>0.04083023193804073</v>
      </c>
      <c r="N87" s="57">
        <f t="shared" si="19"/>
        <v>0.1526934627451037</v>
      </c>
      <c r="O87" s="58">
        <f t="shared" si="20"/>
        <v>183.86342308528197</v>
      </c>
      <c r="P87" s="59" t="str">
        <f t="shared" si="21"/>
        <v>Good</v>
      </c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</row>
    <row r="88" spans="1:50" ht="14.25">
      <c r="A88" s="53">
        <v>810</v>
      </c>
      <c r="B88" s="36">
        <v>0.0018</v>
      </c>
      <c r="C88" s="54">
        <f t="shared" si="12"/>
        <v>3.086973617103104</v>
      </c>
      <c r="D88" s="54">
        <f t="shared" si="13"/>
        <v>0.5887907107312418</v>
      </c>
      <c r="E88" s="36">
        <v>15</v>
      </c>
      <c r="F88" s="36">
        <v>15</v>
      </c>
      <c r="G88" s="55">
        <f t="shared" si="14"/>
        <v>0.2679491924677609</v>
      </c>
      <c r="H88" s="36">
        <f t="shared" si="22"/>
        <v>70</v>
      </c>
      <c r="I88" s="56">
        <f t="shared" si="15"/>
        <v>1.458</v>
      </c>
      <c r="J88" s="56">
        <f t="shared" si="16"/>
        <v>0.38895867575499116</v>
      </c>
      <c r="K88" s="56">
        <f t="shared" si="17"/>
        <v>0.38895867575499116</v>
      </c>
      <c r="L88" s="56">
        <f t="shared" si="23"/>
        <v>0.00920386562025465</v>
      </c>
      <c r="M88" s="57">
        <f t="shared" si="18"/>
        <v>0.040858515981453694</v>
      </c>
      <c r="N88" s="57">
        <f t="shared" si="19"/>
        <v>0.15279923702862266</v>
      </c>
      <c r="O88" s="58">
        <f t="shared" si="20"/>
        <v>183.99078951926387</v>
      </c>
      <c r="P88" s="59" t="str">
        <f t="shared" si="21"/>
        <v>Good</v>
      </c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</row>
    <row r="89" spans="1:50" ht="14.25">
      <c r="A89" s="53">
        <v>820</v>
      </c>
      <c r="B89" s="36">
        <v>0.0018</v>
      </c>
      <c r="C89" s="54">
        <f t="shared" si="12"/>
        <v>3.0905999971578755</v>
      </c>
      <c r="D89" s="54">
        <f t="shared" si="13"/>
        <v>0.5887907107312418</v>
      </c>
      <c r="E89" s="36">
        <v>15</v>
      </c>
      <c r="F89" s="36">
        <v>15</v>
      </c>
      <c r="G89" s="55">
        <f t="shared" si="14"/>
        <v>0.2679491924677609</v>
      </c>
      <c r="H89" s="36">
        <f t="shared" si="22"/>
        <v>70</v>
      </c>
      <c r="I89" s="56">
        <f t="shared" si="15"/>
        <v>1.476</v>
      </c>
      <c r="J89" s="56">
        <f t="shared" si="16"/>
        <v>0.38941559964189226</v>
      </c>
      <c r="K89" s="56">
        <f t="shared" si="17"/>
        <v>0.38941559964189226</v>
      </c>
      <c r="L89" s="56">
        <f t="shared" si="23"/>
        <v>0.009007994591962035</v>
      </c>
      <c r="M89" s="57">
        <f t="shared" si="18"/>
        <v>0.04088530461997961</v>
      </c>
      <c r="N89" s="57">
        <f t="shared" si="19"/>
        <v>0.1528994189228856</v>
      </c>
      <c r="O89" s="58">
        <f t="shared" si="20"/>
        <v>184.11142196599215</v>
      </c>
      <c r="P89" s="59" t="str">
        <f t="shared" si="21"/>
        <v>Good</v>
      </c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</row>
    <row r="90" spans="1:50" ht="14.25">
      <c r="A90" s="53">
        <v>830</v>
      </c>
      <c r="B90" s="36">
        <v>0.0018</v>
      </c>
      <c r="C90" s="54">
        <f t="shared" si="12"/>
        <v>3.094066543838428</v>
      </c>
      <c r="D90" s="54">
        <f t="shared" si="13"/>
        <v>0.5887907107312418</v>
      </c>
      <c r="E90" s="36">
        <v>15</v>
      </c>
      <c r="F90" s="36">
        <v>15</v>
      </c>
      <c r="G90" s="55">
        <f t="shared" si="14"/>
        <v>0.2679491924677609</v>
      </c>
      <c r="H90" s="36">
        <f t="shared" si="22"/>
        <v>70</v>
      </c>
      <c r="I90" s="56">
        <f t="shared" si="15"/>
        <v>1.494</v>
      </c>
      <c r="J90" s="56">
        <f t="shared" si="16"/>
        <v>0.3898523845236419</v>
      </c>
      <c r="K90" s="56">
        <f t="shared" si="17"/>
        <v>0.3898523845236419</v>
      </c>
      <c r="L90" s="56">
        <f t="shared" si="23"/>
        <v>0.008818342148498345</v>
      </c>
      <c r="M90" s="57">
        <f t="shared" si="18"/>
        <v>0.04091066477727709</v>
      </c>
      <c r="N90" s="57">
        <f t="shared" si="19"/>
        <v>0.15299425870335487</v>
      </c>
      <c r="O90" s="58">
        <f t="shared" si="20"/>
        <v>184.22562179071446</v>
      </c>
      <c r="P90" s="59" t="str">
        <f t="shared" si="21"/>
        <v>Good</v>
      </c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</row>
    <row r="91" spans="1:50" ht="14.25">
      <c r="A91" s="53">
        <v>840</v>
      </c>
      <c r="B91" s="36">
        <v>0.0018</v>
      </c>
      <c r="C91" s="54">
        <f t="shared" si="12"/>
        <v>3.0973803018304067</v>
      </c>
      <c r="D91" s="54">
        <f t="shared" si="13"/>
        <v>0.5887907107312418</v>
      </c>
      <c r="E91" s="36">
        <v>15</v>
      </c>
      <c r="F91" s="36">
        <v>15</v>
      </c>
      <c r="G91" s="55">
        <f t="shared" si="14"/>
        <v>0.2679491924677609</v>
      </c>
      <c r="H91" s="36">
        <f t="shared" si="22"/>
        <v>70</v>
      </c>
      <c r="I91" s="56">
        <f t="shared" si="15"/>
        <v>1.512</v>
      </c>
      <c r="J91" s="56">
        <f t="shared" si="16"/>
        <v>0.3902699180306312</v>
      </c>
      <c r="K91" s="56">
        <f t="shared" si="17"/>
        <v>0.3902699180306312</v>
      </c>
      <c r="L91" s="56">
        <f t="shared" si="23"/>
        <v>0.008634646516043157</v>
      </c>
      <c r="M91" s="57">
        <f t="shared" si="18"/>
        <v>0.04093466067729501</v>
      </c>
      <c r="N91" s="57">
        <f t="shared" si="19"/>
        <v>0.1530839965493456</v>
      </c>
      <c r="O91" s="58">
        <f t="shared" si="20"/>
        <v>184.33367820156224</v>
      </c>
      <c r="P91" s="59" t="str">
        <f t="shared" si="21"/>
        <v>Good</v>
      </c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</row>
    <row r="92" spans="1:50" ht="14.25">
      <c r="A92" s="53">
        <v>850</v>
      </c>
      <c r="B92" s="36">
        <v>0.0018</v>
      </c>
      <c r="C92" s="54">
        <f t="shared" si="12"/>
        <v>3.1005480053236285</v>
      </c>
      <c r="D92" s="54">
        <f t="shared" si="13"/>
        <v>0.5887907107312418</v>
      </c>
      <c r="E92" s="36">
        <v>15</v>
      </c>
      <c r="F92" s="36">
        <v>15</v>
      </c>
      <c r="G92" s="55">
        <f t="shared" si="14"/>
        <v>0.2679491924677609</v>
      </c>
      <c r="H92" s="36">
        <f t="shared" si="22"/>
        <v>70</v>
      </c>
      <c r="I92" s="56">
        <f t="shared" si="15"/>
        <v>1.53</v>
      </c>
      <c r="J92" s="56">
        <f t="shared" si="16"/>
        <v>0.39066904867077723</v>
      </c>
      <c r="K92" s="56">
        <f t="shared" si="17"/>
        <v>0.39066904867077723</v>
      </c>
      <c r="L92" s="56">
        <f t="shared" si="23"/>
        <v>0.008456659616395707</v>
      </c>
      <c r="M92" s="57">
        <f t="shared" si="18"/>
        <v>0.04095735393473743</v>
      </c>
      <c r="N92" s="57">
        <f t="shared" si="19"/>
        <v>0.15316886288233894</v>
      </c>
      <c r="O92" s="58">
        <f t="shared" si="20"/>
        <v>184.4358686569251</v>
      </c>
      <c r="P92" s="59" t="str">
        <f t="shared" si="21"/>
        <v>Good</v>
      </c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</row>
    <row r="93" spans="1:50" ht="14.25">
      <c r="A93" s="53">
        <v>860</v>
      </c>
      <c r="B93" s="36">
        <v>0.0018</v>
      </c>
      <c r="C93" s="54">
        <f t="shared" si="12"/>
        <v>3.1035760916972435</v>
      </c>
      <c r="D93" s="54">
        <f t="shared" si="13"/>
        <v>0.5887907107312418</v>
      </c>
      <c r="E93" s="36">
        <v>15</v>
      </c>
      <c r="F93" s="36">
        <v>15</v>
      </c>
      <c r="G93" s="55">
        <f t="shared" si="14"/>
        <v>0.2679491924677609</v>
      </c>
      <c r="H93" s="36">
        <f t="shared" si="22"/>
        <v>70</v>
      </c>
      <c r="I93" s="56">
        <f t="shared" si="15"/>
        <v>1.548</v>
      </c>
      <c r="J93" s="56">
        <f t="shared" si="16"/>
        <v>0.39105058755385264</v>
      </c>
      <c r="K93" s="56">
        <f t="shared" si="17"/>
        <v>0.39105058755385264</v>
      </c>
      <c r="L93" s="56">
        <f t="shared" si="23"/>
        <v>0.008284146212184696</v>
      </c>
      <c r="M93" s="57">
        <f t="shared" si="18"/>
        <v>0.040978803644293765</v>
      </c>
      <c r="N93" s="57">
        <f t="shared" si="19"/>
        <v>0.15324907869967752</v>
      </c>
      <c r="O93" s="58">
        <f t="shared" si="20"/>
        <v>184.53245926726495</v>
      </c>
      <c r="P93" s="59" t="str">
        <f t="shared" si="21"/>
        <v>Good</v>
      </c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</row>
    <row r="94" spans="1:50" ht="14.25">
      <c r="A94" s="53">
        <v>870</v>
      </c>
      <c r="B94" s="36">
        <v>0.0018</v>
      </c>
      <c r="C94" s="54">
        <f t="shared" si="12"/>
        <v>3.106470714601721</v>
      </c>
      <c r="D94" s="54">
        <f t="shared" si="13"/>
        <v>0.5887907107312418</v>
      </c>
      <c r="E94" s="36">
        <v>15</v>
      </c>
      <c r="F94" s="36">
        <v>15</v>
      </c>
      <c r="G94" s="55">
        <f t="shared" si="14"/>
        <v>0.2679491924677609</v>
      </c>
      <c r="H94" s="36">
        <f t="shared" si="22"/>
        <v>70</v>
      </c>
      <c r="I94" s="56">
        <f t="shared" si="15"/>
        <v>1.566</v>
      </c>
      <c r="J94" s="56">
        <f t="shared" si="16"/>
        <v>0.39141531003981683</v>
      </c>
      <c r="K94" s="56">
        <f t="shared" si="17"/>
        <v>0.39141531003981683</v>
      </c>
      <c r="L94" s="56">
        <f t="shared" si="23"/>
        <v>0.00811688311394404</v>
      </c>
      <c r="M94" s="57">
        <f t="shared" si="18"/>
        <v>0.04099906646841862</v>
      </c>
      <c r="N94" s="57">
        <f t="shared" si="19"/>
        <v>0.153324855902837</v>
      </c>
      <c r="O94" s="58">
        <f t="shared" si="20"/>
        <v>184.62370519039916</v>
      </c>
      <c r="P94" s="59" t="str">
        <f t="shared" si="21"/>
        <v>Good</v>
      </c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</row>
    <row r="95" spans="1:50" ht="14.25">
      <c r="A95" s="53">
        <v>880</v>
      </c>
      <c r="B95" s="36">
        <v>0.0018</v>
      </c>
      <c r="C95" s="54">
        <f t="shared" si="12"/>
        <v>3.1092377564642435</v>
      </c>
      <c r="D95" s="54">
        <f t="shared" si="13"/>
        <v>0.5887907107312418</v>
      </c>
      <c r="E95" s="36">
        <v>15</v>
      </c>
      <c r="F95" s="36">
        <v>15</v>
      </c>
      <c r="G95" s="55">
        <f t="shared" si="14"/>
        <v>0.2679491924677609</v>
      </c>
      <c r="H95" s="36">
        <f t="shared" si="22"/>
        <v>70</v>
      </c>
      <c r="I95" s="56">
        <f t="shared" si="15"/>
        <v>1.5839999999999999</v>
      </c>
      <c r="J95" s="56">
        <f t="shared" si="16"/>
        <v>0.39176395731449465</v>
      </c>
      <c r="K95" s="56">
        <f t="shared" si="17"/>
        <v>0.39176395731449465</v>
      </c>
      <c r="L95" s="56">
        <f t="shared" si="23"/>
        <v>0.007954658443969172</v>
      </c>
      <c r="M95" s="57">
        <f t="shared" si="18"/>
        <v>0.041018196723482926</v>
      </c>
      <c r="N95" s="57">
        <f t="shared" si="19"/>
        <v>0.15339639761960705</v>
      </c>
      <c r="O95" s="58">
        <f t="shared" si="20"/>
        <v>184.70985101944945</v>
      </c>
      <c r="P95" s="59" t="str">
        <f t="shared" si="21"/>
        <v>Good</v>
      </c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</row>
    <row r="96" spans="1:50" ht="14.25">
      <c r="A96" s="53">
        <v>890</v>
      </c>
      <c r="B96" s="36">
        <v>0.0018</v>
      </c>
      <c r="C96" s="54">
        <f t="shared" si="12"/>
        <v>3.111882840442923</v>
      </c>
      <c r="D96" s="54">
        <f t="shared" si="13"/>
        <v>0.5887907107312418</v>
      </c>
      <c r="E96" s="36">
        <v>15</v>
      </c>
      <c r="F96" s="36">
        <v>15</v>
      </c>
      <c r="G96" s="55">
        <f t="shared" si="14"/>
        <v>0.2679491924677609</v>
      </c>
      <c r="H96" s="36">
        <f t="shared" si="22"/>
        <v>70</v>
      </c>
      <c r="I96" s="56">
        <f t="shared" si="15"/>
        <v>1.6019999999999999</v>
      </c>
      <c r="J96" s="56">
        <f t="shared" si="16"/>
        <v>0.3920972378958083</v>
      </c>
      <c r="K96" s="56">
        <f t="shared" si="17"/>
        <v>0.3920972378958083</v>
      </c>
      <c r="L96" s="56">
        <f t="shared" si="23"/>
        <v>0.00779727095233568</v>
      </c>
      <c r="M96" s="57">
        <f t="shared" si="18"/>
        <v>0.041036246464151396</v>
      </c>
      <c r="N96" s="57">
        <f t="shared" si="19"/>
        <v>0.15346389851963874</v>
      </c>
      <c r="O96" s="58">
        <f t="shared" si="20"/>
        <v>184.7911311628036</v>
      </c>
      <c r="P96" s="59" t="str">
        <f t="shared" si="21"/>
        <v>Good</v>
      </c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</row>
    <row r="97" spans="1:50" ht="14.25">
      <c r="A97" s="53">
        <v>900</v>
      </c>
      <c r="B97" s="36">
        <v>0.0018</v>
      </c>
      <c r="C97" s="54">
        <f t="shared" si="12"/>
        <v>3.114411341854133</v>
      </c>
      <c r="D97" s="54">
        <f t="shared" si="13"/>
        <v>0.5887907107312418</v>
      </c>
      <c r="E97" s="36">
        <v>15</v>
      </c>
      <c r="F97" s="36">
        <v>15</v>
      </c>
      <c r="G97" s="55">
        <f t="shared" si="14"/>
        <v>0.2679491924677609</v>
      </c>
      <c r="H97" s="36">
        <f t="shared" si="22"/>
        <v>70</v>
      </c>
      <c r="I97" s="56">
        <f t="shared" si="15"/>
        <v>1.6199999999999999</v>
      </c>
      <c r="J97" s="56">
        <f t="shared" si="16"/>
        <v>0.3924158290736207</v>
      </c>
      <c r="K97" s="56">
        <f t="shared" si="17"/>
        <v>0.3924158290736207</v>
      </c>
      <c r="L97" s="56">
        <f t="shared" si="23"/>
        <v>0.007644529380882062</v>
      </c>
      <c r="M97" s="57">
        <f t="shared" si="18"/>
        <v>0.04105326556586931</v>
      </c>
      <c r="N97" s="57">
        <f t="shared" si="19"/>
        <v>0.15352754512292188</v>
      </c>
      <c r="O97" s="58">
        <f t="shared" si="20"/>
        <v>184.86777021556335</v>
      </c>
      <c r="P97" s="59" t="str">
        <f t="shared" si="21"/>
        <v>Good</v>
      </c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</row>
    <row r="98" spans="1:50" ht="14.25">
      <c r="A98" s="53">
        <v>910</v>
      </c>
      <c r="B98" s="36">
        <v>0.0018</v>
      </c>
      <c r="C98" s="54">
        <f t="shared" si="12"/>
        <v>3.1168283990961805</v>
      </c>
      <c r="D98" s="54">
        <f t="shared" si="13"/>
        <v>0.5887907107312418</v>
      </c>
      <c r="E98" s="36">
        <v>15</v>
      </c>
      <c r="F98" s="36">
        <v>15</v>
      </c>
      <c r="G98" s="55">
        <f t="shared" si="14"/>
        <v>0.2679491924677609</v>
      </c>
      <c r="H98" s="36">
        <f t="shared" si="22"/>
        <v>70</v>
      </c>
      <c r="I98" s="56">
        <f t="shared" si="15"/>
        <v>1.638</v>
      </c>
      <c r="J98" s="56">
        <f t="shared" si="16"/>
        <v>0.3927203782861187</v>
      </c>
      <c r="K98" s="56">
        <f t="shared" si="17"/>
        <v>0.3927203782861187</v>
      </c>
      <c r="L98" s="56">
        <f t="shared" si="23"/>
        <v>0.007496251871336025</v>
      </c>
      <c r="M98" s="57">
        <f t="shared" si="18"/>
        <v>0.041069301805367026</v>
      </c>
      <c r="N98" s="57">
        <f t="shared" si="19"/>
        <v>0.15358751610084903</v>
      </c>
      <c r="O98" s="58">
        <f t="shared" si="20"/>
        <v>184.93998332206584</v>
      </c>
      <c r="P98" s="59" t="str">
        <f t="shared" si="21"/>
        <v>Good</v>
      </c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</row>
    <row r="99" spans="1:50" ht="14.25">
      <c r="A99" s="53">
        <v>920</v>
      </c>
      <c r="B99" s="36">
        <v>0.0018</v>
      </c>
      <c r="C99" s="54">
        <f t="shared" si="12"/>
        <v>3.1191389240915135</v>
      </c>
      <c r="D99" s="54">
        <f t="shared" si="13"/>
        <v>0.5887907107312418</v>
      </c>
      <c r="E99" s="36">
        <v>15</v>
      </c>
      <c r="F99" s="36">
        <v>15</v>
      </c>
      <c r="G99" s="55">
        <f t="shared" si="14"/>
        <v>0.2679491924677609</v>
      </c>
      <c r="H99" s="36">
        <f t="shared" si="22"/>
        <v>70</v>
      </c>
      <c r="I99" s="56">
        <f t="shared" si="15"/>
        <v>1.656</v>
      </c>
      <c r="J99" s="56">
        <f t="shared" si="16"/>
        <v>0.3930115044355307</v>
      </c>
      <c r="K99" s="56">
        <f t="shared" si="17"/>
        <v>0.3930115044355307</v>
      </c>
      <c r="L99" s="56">
        <f t="shared" si="23"/>
        <v>0.007352265414104027</v>
      </c>
      <c r="M99" s="57">
        <f t="shared" si="18"/>
        <v>0.04108440093911195</v>
      </c>
      <c r="N99" s="57">
        <f t="shared" si="19"/>
        <v>0.1536439825696034</v>
      </c>
      <c r="O99" s="58">
        <f t="shared" si="20"/>
        <v>185.00797652916245</v>
      </c>
      <c r="P99" s="59" t="str">
        <f t="shared" si="21"/>
        <v>Good</v>
      </c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</row>
    <row r="100" spans="1:50" ht="14.25">
      <c r="A100" s="53">
        <v>930</v>
      </c>
      <c r="B100" s="36">
        <v>0.0018</v>
      </c>
      <c r="C100" s="54">
        <f t="shared" si="12"/>
        <v>3.1213476122686856</v>
      </c>
      <c r="D100" s="54">
        <f t="shared" si="13"/>
        <v>0.5887907107312418</v>
      </c>
      <c r="E100" s="36">
        <v>15</v>
      </c>
      <c r="F100" s="36">
        <v>15</v>
      </c>
      <c r="G100" s="55">
        <f t="shared" si="14"/>
        <v>0.2679491924677609</v>
      </c>
      <c r="H100" s="36">
        <f t="shared" si="22"/>
        <v>70</v>
      </c>
      <c r="I100" s="56">
        <f t="shared" si="15"/>
        <v>1.674</v>
      </c>
      <c r="J100" s="56">
        <f t="shared" si="16"/>
        <v>0.3932897991458544</v>
      </c>
      <c r="K100" s="56">
        <f t="shared" si="17"/>
        <v>0.3932897991458544</v>
      </c>
      <c r="L100" s="56">
        <f t="shared" si="23"/>
        <v>0.007212405334550516</v>
      </c>
      <c r="M100" s="57">
        <f t="shared" si="18"/>
        <v>0.04109860677965679</v>
      </c>
      <c r="N100" s="57">
        <f t="shared" si="19"/>
        <v>0.15369710837567988</v>
      </c>
      <c r="O100" s="58">
        <f t="shared" si="20"/>
        <v>185.0719471300237</v>
      </c>
      <c r="P100" s="59" t="str">
        <f t="shared" si="21"/>
        <v>Good</v>
      </c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</row>
    <row r="101" spans="1:50" ht="14.25">
      <c r="A101" s="53">
        <v>940</v>
      </c>
      <c r="B101" s="36">
        <v>0.0018</v>
      </c>
      <c r="C101" s="54">
        <f t="shared" si="12"/>
        <v>3.1234589521043645</v>
      </c>
      <c r="D101" s="54">
        <f t="shared" si="13"/>
        <v>0.5887907107312418</v>
      </c>
      <c r="E101" s="36">
        <v>15</v>
      </c>
      <c r="F101" s="36">
        <v>15</v>
      </c>
      <c r="G101" s="55">
        <f t="shared" si="14"/>
        <v>0.2679491924677609</v>
      </c>
      <c r="H101" s="36">
        <f t="shared" si="22"/>
        <v>70</v>
      </c>
      <c r="I101" s="56">
        <f t="shared" si="15"/>
        <v>1.692</v>
      </c>
      <c r="J101" s="56">
        <f t="shared" si="16"/>
        <v>0.39355582796514993</v>
      </c>
      <c r="K101" s="56">
        <f t="shared" si="17"/>
        <v>0.39355582796514993</v>
      </c>
      <c r="L101" s="56">
        <f t="shared" si="23"/>
        <v>0.0070765148138702575</v>
      </c>
      <c r="M101" s="57">
        <f t="shared" si="18"/>
        <v>0.04111196126984919</v>
      </c>
      <c r="N101" s="57">
        <f t="shared" si="19"/>
        <v>0.15374705037340758</v>
      </c>
      <c r="O101" s="58">
        <f t="shared" si="20"/>
        <v>185.13208399831427</v>
      </c>
      <c r="P101" s="59" t="str">
        <f t="shared" si="21"/>
        <v>Good</v>
      </c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</row>
    <row r="102" spans="1:50" ht="14.25">
      <c r="A102" s="53">
        <v>950</v>
      </c>
      <c r="B102" s="36">
        <v>0.0018</v>
      </c>
      <c r="C102" s="54">
        <f t="shared" si="12"/>
        <v>3.1254772342447765</v>
      </c>
      <c r="D102" s="54">
        <f t="shared" si="13"/>
        <v>0.5887907107312418</v>
      </c>
      <c r="E102" s="36">
        <v>15</v>
      </c>
      <c r="F102" s="36">
        <v>15</v>
      </c>
      <c r="G102" s="55">
        <f t="shared" si="14"/>
        <v>0.2679491924677609</v>
      </c>
      <c r="H102" s="36">
        <f t="shared" si="22"/>
        <v>70</v>
      </c>
      <c r="I102" s="56">
        <f t="shared" si="15"/>
        <v>1.71</v>
      </c>
      <c r="J102" s="56">
        <f t="shared" si="16"/>
        <v>0.39381013151484184</v>
      </c>
      <c r="K102" s="56">
        <f t="shared" si="17"/>
        <v>0.39381013151484184</v>
      </c>
      <c r="L102" s="56">
        <f t="shared" si="23"/>
        <v>0.006944444441907357</v>
      </c>
      <c r="M102" s="57">
        <f t="shared" si="18"/>
        <v>0.04112450455488161</v>
      </c>
      <c r="N102" s="57">
        <f t="shared" si="19"/>
        <v>0.15379395869439647</v>
      </c>
      <c r="O102" s="58">
        <f t="shared" si="20"/>
        <v>185.1885679126426</v>
      </c>
      <c r="P102" s="59" t="str">
        <f t="shared" si="21"/>
        <v>Good</v>
      </c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</row>
    <row r="103" spans="1:50" ht="14.25">
      <c r="A103" s="53">
        <v>960</v>
      </c>
      <c r="B103" s="36">
        <v>0.0018</v>
      </c>
      <c r="C103" s="54">
        <f t="shared" si="12"/>
        <v>3.127406560225119</v>
      </c>
      <c r="D103" s="54">
        <f t="shared" si="13"/>
        <v>0.5887907107312418</v>
      </c>
      <c r="E103" s="36">
        <v>15</v>
      </c>
      <c r="F103" s="36">
        <v>15</v>
      </c>
      <c r="G103" s="55">
        <f t="shared" si="14"/>
        <v>0.2679491924677609</v>
      </c>
      <c r="H103" s="36">
        <f t="shared" si="22"/>
        <v>70</v>
      </c>
      <c r="I103" s="56">
        <f t="shared" si="15"/>
        <v>1.728</v>
      </c>
      <c r="J103" s="56">
        <f t="shared" si="16"/>
        <v>0.39405322658836495</v>
      </c>
      <c r="K103" s="56">
        <f t="shared" si="17"/>
        <v>0.39405322658836495</v>
      </c>
      <c r="L103" s="56">
        <f t="shared" si="23"/>
        <v>0.006816051799500958</v>
      </c>
      <c r="M103" s="57">
        <f t="shared" si="18"/>
        <v>0.04113627505217326</v>
      </c>
      <c r="N103" s="57">
        <f t="shared" si="19"/>
        <v>0.15383797700887533</v>
      </c>
      <c r="O103" s="58">
        <f t="shared" si="20"/>
        <v>185.24157187124717</v>
      </c>
      <c r="P103" s="59" t="str">
        <f t="shared" si="21"/>
        <v>Good</v>
      </c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</row>
    <row r="104" spans="1:50" ht="14.25">
      <c r="A104" s="53">
        <v>970</v>
      </c>
      <c r="B104" s="36">
        <v>0.0018</v>
      </c>
      <c r="C104" s="54">
        <f t="shared" si="12"/>
        <v>3.1292508508046626</v>
      </c>
      <c r="D104" s="54">
        <f t="shared" si="13"/>
        <v>0.5887907107312418</v>
      </c>
      <c r="E104" s="36">
        <v>15</v>
      </c>
      <c r="F104" s="36">
        <v>15</v>
      </c>
      <c r="G104" s="55">
        <f t="shared" si="14"/>
        <v>0.2679491924677609</v>
      </c>
      <c r="H104" s="36">
        <f t="shared" si="22"/>
        <v>70</v>
      </c>
      <c r="I104" s="56">
        <f t="shared" si="15"/>
        <v>1.746</v>
      </c>
      <c r="J104" s="56">
        <f t="shared" si="16"/>
        <v>0.3942856072013875</v>
      </c>
      <c r="K104" s="56">
        <f t="shared" si="17"/>
        <v>0.3942856072013875</v>
      </c>
      <c r="L104" s="56">
        <f t="shared" si="23"/>
        <v>0.006691201068142625</v>
      </c>
      <c r="M104" s="57">
        <f t="shared" si="18"/>
        <v>0.04114730951908541</v>
      </c>
      <c r="N104" s="57">
        <f t="shared" si="19"/>
        <v>0.15387924277892823</v>
      </c>
      <c r="O104" s="58">
        <f t="shared" si="20"/>
        <v>185.29126139692676</v>
      </c>
      <c r="P104" s="59" t="str">
        <f t="shared" si="21"/>
        <v>Good</v>
      </c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</row>
    <row r="105" spans="1:50" ht="14.25">
      <c r="A105" s="53">
        <v>980</v>
      </c>
      <c r="B105" s="36">
        <v>0.0018</v>
      </c>
      <c r="C105" s="54">
        <f t="shared" si="12"/>
        <v>3.1310138539344856</v>
      </c>
      <c r="D105" s="54">
        <f t="shared" si="13"/>
        <v>0.5887907107312418</v>
      </c>
      <c r="E105" s="36">
        <v>15</v>
      </c>
      <c r="F105" s="36">
        <v>15</v>
      </c>
      <c r="G105" s="55">
        <f t="shared" si="14"/>
        <v>0.2679491924677609</v>
      </c>
      <c r="H105" s="36">
        <f t="shared" si="22"/>
        <v>70</v>
      </c>
      <c r="I105" s="56">
        <f t="shared" si="15"/>
        <v>1.764</v>
      </c>
      <c r="J105" s="56">
        <f t="shared" si="16"/>
        <v>0.39450774559574514</v>
      </c>
      <c r="K105" s="56">
        <f t="shared" si="17"/>
        <v>0.39450774559574514</v>
      </c>
      <c r="L105" s="56">
        <f t="shared" si="23"/>
        <v>0.00656976266491617</v>
      </c>
      <c r="M105" s="57">
        <f t="shared" si="18"/>
        <v>0.041157643118481156</v>
      </c>
      <c r="N105" s="57">
        <f t="shared" si="19"/>
        <v>0.15391788750366925</v>
      </c>
      <c r="O105" s="58">
        <f t="shared" si="20"/>
        <v>185.33779483226405</v>
      </c>
      <c r="P105" s="59" t="str">
        <f t="shared" si="21"/>
        <v>Good</v>
      </c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</row>
    <row r="106" spans="1:50" ht="14.25">
      <c r="A106" s="53">
        <v>990</v>
      </c>
      <c r="B106" s="36">
        <v>0.0018</v>
      </c>
      <c r="C106" s="54">
        <f t="shared" si="12"/>
        <v>3.1326991523740277</v>
      </c>
      <c r="D106" s="54">
        <f t="shared" si="13"/>
        <v>0.5887907107312418</v>
      </c>
      <c r="E106" s="36">
        <v>15</v>
      </c>
      <c r="F106" s="36">
        <v>15</v>
      </c>
      <c r="G106" s="55">
        <f t="shared" si="14"/>
        <v>0.2679491924677609</v>
      </c>
      <c r="H106" s="36">
        <f t="shared" si="22"/>
        <v>70</v>
      </c>
      <c r="I106" s="56">
        <f t="shared" si="15"/>
        <v>1.782</v>
      </c>
      <c r="J106" s="56">
        <f t="shared" si="16"/>
        <v>0.3947200931991275</v>
      </c>
      <c r="K106" s="56">
        <f t="shared" si="17"/>
        <v>0.3947200931991275</v>
      </c>
      <c r="L106" s="56">
        <f t="shared" si="23"/>
        <v>0.006451612900859326</v>
      </c>
      <c r="M106" s="57">
        <f t="shared" si="18"/>
        <v>0.041167309482148126</v>
      </c>
      <c r="N106" s="57">
        <f t="shared" si="19"/>
        <v>0.15395403695642532</v>
      </c>
      <c r="O106" s="58">
        <f t="shared" si="20"/>
        <v>185.38132362522546</v>
      </c>
      <c r="P106" s="59" t="str">
        <f t="shared" si="21"/>
        <v>Good</v>
      </c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</row>
    <row r="107" spans="1:50" ht="14.25">
      <c r="A107" s="53">
        <v>1000</v>
      </c>
      <c r="B107" s="36">
        <v>0.0018</v>
      </c>
      <c r="C107" s="54">
        <f t="shared" si="12"/>
        <v>3.13431017097194</v>
      </c>
      <c r="D107" s="54">
        <f t="shared" si="13"/>
        <v>0.5887907107312418</v>
      </c>
      <c r="E107" s="36">
        <v>15</v>
      </c>
      <c r="F107" s="36">
        <v>15</v>
      </c>
      <c r="G107" s="55">
        <f t="shared" si="14"/>
        <v>0.2679491924677609</v>
      </c>
      <c r="H107" s="36">
        <f t="shared" si="22"/>
        <v>70</v>
      </c>
      <c r="I107" s="56">
        <f t="shared" si="15"/>
        <v>1.8</v>
      </c>
      <c r="J107" s="56">
        <f t="shared" si="16"/>
        <v>0.3949230815424644</v>
      </c>
      <c r="K107" s="56">
        <f t="shared" si="17"/>
        <v>0.3949230815424644</v>
      </c>
      <c r="L107" s="56">
        <f t="shared" si="23"/>
        <v>0.0063366336610398075</v>
      </c>
      <c r="M107" s="57">
        <f t="shared" si="18"/>
        <v>0.041176340772108654</v>
      </c>
      <c r="N107" s="57">
        <f t="shared" si="19"/>
        <v>0.1539878114140189</v>
      </c>
      <c r="O107" s="58">
        <f t="shared" si="20"/>
        <v>185.42199260524833</v>
      </c>
      <c r="P107" s="59" t="str">
        <f t="shared" si="21"/>
        <v>Good</v>
      </c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</row>
    <row r="108" spans="1:50" ht="14.25">
      <c r="A108" s="53">
        <v>1010</v>
      </c>
      <c r="B108" s="36">
        <v>0.0018</v>
      </c>
      <c r="C108" s="54">
        <f t="shared" si="12"/>
        <v>3.1358501836260344</v>
      </c>
      <c r="D108" s="54">
        <f t="shared" si="13"/>
        <v>0.5887907107312418</v>
      </c>
      <c r="E108" s="36">
        <v>15</v>
      </c>
      <c r="F108" s="36">
        <v>15</v>
      </c>
      <c r="G108" s="55">
        <f t="shared" si="14"/>
        <v>0.2679491924677609</v>
      </c>
      <c r="H108" s="36">
        <f t="shared" si="22"/>
        <v>70</v>
      </c>
      <c r="I108" s="56">
        <f t="shared" si="15"/>
        <v>1.818</v>
      </c>
      <c r="J108" s="56">
        <f t="shared" si="16"/>
        <v>0.39511712313688035</v>
      </c>
      <c r="K108" s="56">
        <f t="shared" si="17"/>
        <v>0.39511712313688035</v>
      </c>
      <c r="L108" s="56">
        <f t="shared" si="23"/>
        <v>0.006224712104777461</v>
      </c>
      <c r="M108" s="57">
        <f t="shared" si="18"/>
        <v>0.041184767739848284</v>
      </c>
      <c r="N108" s="57">
        <f t="shared" si="19"/>
        <v>0.15401932587826586</v>
      </c>
      <c r="O108" s="58">
        <f t="shared" si="20"/>
        <v>185.45994024995403</v>
      </c>
      <c r="P108" s="59" t="str">
        <f t="shared" si="21"/>
        <v>Good</v>
      </c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</row>
    <row r="109" spans="1:50" ht="14.25">
      <c r="A109" s="53">
        <v>1020</v>
      </c>
      <c r="B109" s="36">
        <v>0.0018</v>
      </c>
      <c r="C109" s="54">
        <f t="shared" si="12"/>
        <v>3.137322319936467</v>
      </c>
      <c r="D109" s="54">
        <f t="shared" si="13"/>
        <v>0.5887907107312418</v>
      </c>
      <c r="E109" s="36">
        <v>15</v>
      </c>
      <c r="F109" s="36">
        <v>15</v>
      </c>
      <c r="G109" s="55">
        <f t="shared" si="14"/>
        <v>0.2679491924677609</v>
      </c>
      <c r="H109" s="36">
        <f t="shared" si="22"/>
        <v>70</v>
      </c>
      <c r="I109" s="56">
        <f t="shared" si="15"/>
        <v>1.8359999999999999</v>
      </c>
      <c r="J109" s="56">
        <f t="shared" si="16"/>
        <v>0.3953026123119948</v>
      </c>
      <c r="K109" s="56">
        <f t="shared" si="17"/>
        <v>0.3953026123119948</v>
      </c>
      <c r="L109" s="56">
        <f t="shared" si="23"/>
        <v>0.006115740384570959</v>
      </c>
      <c r="M109" s="57">
        <f t="shared" si="18"/>
        <v>0.041192619783497135</v>
      </c>
      <c r="N109" s="57">
        <f t="shared" si="19"/>
        <v>0.15404869028981727</v>
      </c>
      <c r="O109" s="58">
        <f t="shared" si="20"/>
        <v>185.49529894264245</v>
      </c>
      <c r="P109" s="59" t="str">
        <f t="shared" si="21"/>
        <v>Good</v>
      </c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</row>
    <row r="110" spans="1:50" ht="14.25">
      <c r="A110" s="53">
        <v>1030</v>
      </c>
      <c r="B110" s="36">
        <v>0.0018</v>
      </c>
      <c r="C110" s="54">
        <f t="shared" si="12"/>
        <v>3.138729571565688</v>
      </c>
      <c r="D110" s="54">
        <f t="shared" si="13"/>
        <v>0.5887907107312418</v>
      </c>
      <c r="E110" s="36">
        <v>15</v>
      </c>
      <c r="F110" s="36">
        <v>15</v>
      </c>
      <c r="G110" s="55">
        <f t="shared" si="14"/>
        <v>0.2679491924677609</v>
      </c>
      <c r="H110" s="36">
        <f t="shared" si="22"/>
        <v>70</v>
      </c>
      <c r="I110" s="56">
        <f t="shared" si="15"/>
        <v>1.8539999999999999</v>
      </c>
      <c r="J110" s="56">
        <f t="shared" si="16"/>
        <v>0.3954799260172767</v>
      </c>
      <c r="K110" s="56">
        <f t="shared" si="17"/>
        <v>0.3954799260172767</v>
      </c>
      <c r="L110" s="56">
        <f t="shared" si="23"/>
        <v>0.006009615382402792</v>
      </c>
      <c r="M110" s="57">
        <f t="shared" si="18"/>
        <v>0.04119992500300328</v>
      </c>
      <c r="N110" s="57">
        <f t="shared" si="19"/>
        <v>0.15407600973449245</v>
      </c>
      <c r="O110" s="58">
        <f t="shared" si="20"/>
        <v>185.5281952207441</v>
      </c>
      <c r="P110" s="59" t="str">
        <f t="shared" si="21"/>
        <v>Good</v>
      </c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</row>
    <row r="111" spans="1:50" ht="14.25">
      <c r="A111" s="53">
        <v>1040</v>
      </c>
      <c r="B111" s="36">
        <v>0.0018</v>
      </c>
      <c r="C111" s="54">
        <f t="shared" si="12"/>
        <v>3.1400747983180692</v>
      </c>
      <c r="D111" s="54">
        <f t="shared" si="13"/>
        <v>0.5887907107312418</v>
      </c>
      <c r="E111" s="36">
        <v>15</v>
      </c>
      <c r="F111" s="36">
        <v>15</v>
      </c>
      <c r="G111" s="55">
        <f t="shared" si="14"/>
        <v>0.2679491924677609</v>
      </c>
      <c r="H111" s="36">
        <f t="shared" si="22"/>
        <v>70</v>
      </c>
      <c r="I111" s="56">
        <f t="shared" si="15"/>
        <v>1.8719999999999999</v>
      </c>
      <c r="J111" s="56">
        <f t="shared" si="16"/>
        <v>0.3956494245880767</v>
      </c>
      <c r="K111" s="56">
        <f t="shared" si="17"/>
        <v>0.3956494245880767</v>
      </c>
      <c r="L111" s="56">
        <f t="shared" si="23"/>
        <v>0.005906238462201521</v>
      </c>
      <c r="M111" s="57">
        <f t="shared" si="18"/>
        <v>0.041206710253339426</v>
      </c>
      <c r="N111" s="57">
        <f t="shared" si="19"/>
        <v>0.15410138464225664</v>
      </c>
      <c r="O111" s="58">
        <f t="shared" si="20"/>
        <v>185.55875001541654</v>
      </c>
      <c r="P111" s="59" t="str">
        <f t="shared" si="21"/>
        <v>Good</v>
      </c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</row>
    <row r="112" spans="1:50" ht="14.25">
      <c r="A112" s="53">
        <v>1050</v>
      </c>
      <c r="B112" s="36">
        <v>0.0018</v>
      </c>
      <c r="C112" s="54">
        <f t="shared" si="12"/>
        <v>3.1413607339515726</v>
      </c>
      <c r="D112" s="54">
        <f t="shared" si="13"/>
        <v>0.5887907107312418</v>
      </c>
      <c r="E112" s="36">
        <v>15</v>
      </c>
      <c r="F112" s="36">
        <v>15</v>
      </c>
      <c r="G112" s="55">
        <f t="shared" si="14"/>
        <v>0.2679491924677609</v>
      </c>
      <c r="H112" s="36">
        <f t="shared" si="22"/>
        <v>70</v>
      </c>
      <c r="I112" s="56">
        <f t="shared" si="15"/>
        <v>1.89</v>
      </c>
      <c r="J112" s="56">
        <f t="shared" si="16"/>
        <v>0.3958114524778981</v>
      </c>
      <c r="K112" s="56">
        <f t="shared" si="17"/>
        <v>0.3958114524778981</v>
      </c>
      <c r="L112" s="56">
        <f t="shared" si="23"/>
        <v>0.0058055152373362616</v>
      </c>
      <c r="M112" s="57">
        <f t="shared" si="18"/>
        <v>0.0412130011957877</v>
      </c>
      <c r="N112" s="57">
        <f t="shared" si="19"/>
        <v>0.1541249109790116</v>
      </c>
      <c r="O112" s="58">
        <f t="shared" si="20"/>
        <v>185.5870788824856</v>
      </c>
      <c r="P112" s="59" t="str">
        <f t="shared" si="21"/>
        <v>Good</v>
      </c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</row>
    <row r="113" spans="1:50" ht="14.25">
      <c r="A113" s="53">
        <v>1060</v>
      </c>
      <c r="B113" s="36">
        <v>0.0018</v>
      </c>
      <c r="C113" s="54">
        <f t="shared" si="12"/>
        <v>3.1425899917332716</v>
      </c>
      <c r="D113" s="54">
        <f t="shared" si="13"/>
        <v>0.5887907107312418</v>
      </c>
      <c r="E113" s="36">
        <v>15</v>
      </c>
      <c r="F113" s="36">
        <v>15</v>
      </c>
      <c r="G113" s="55">
        <f t="shared" si="14"/>
        <v>0.2679491924677609</v>
      </c>
      <c r="H113" s="36">
        <f t="shared" si="22"/>
        <v>70</v>
      </c>
      <c r="I113" s="56">
        <f t="shared" si="15"/>
        <v>1.908</v>
      </c>
      <c r="J113" s="56">
        <f t="shared" si="16"/>
        <v>0.3959663389583922</v>
      </c>
      <c r="K113" s="56">
        <f t="shared" si="17"/>
        <v>0.3959663389583922</v>
      </c>
      <c r="L113" s="56">
        <f t="shared" si="23"/>
        <v>0.005707355352105882</v>
      </c>
      <c r="M113" s="57">
        <f t="shared" si="18"/>
        <v>0.041218822347348444</v>
      </c>
      <c r="N113" s="57">
        <f t="shared" si="19"/>
        <v>0.1541466804313704</v>
      </c>
      <c r="O113" s="58">
        <f t="shared" si="20"/>
        <v>185.6132922249393</v>
      </c>
      <c r="P113" s="59" t="str">
        <f t="shared" si="21"/>
        <v>Good</v>
      </c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</row>
    <row r="114" spans="1:50" ht="14.25">
      <c r="A114" s="53">
        <v>1070</v>
      </c>
      <c r="B114" s="36">
        <v>0.0018</v>
      </c>
      <c r="C114" s="54">
        <f t="shared" si="12"/>
        <v>3.1437650697500072</v>
      </c>
      <c r="D114" s="54">
        <f t="shared" si="13"/>
        <v>0.5887907107312418</v>
      </c>
      <c r="E114" s="36">
        <v>15</v>
      </c>
      <c r="F114" s="36">
        <v>15</v>
      </c>
      <c r="G114" s="55">
        <f t="shared" si="14"/>
        <v>0.2679491924677609</v>
      </c>
      <c r="H114" s="36">
        <f t="shared" si="22"/>
        <v>70</v>
      </c>
      <c r="I114" s="56">
        <f t="shared" si="15"/>
        <v>1.926</v>
      </c>
      <c r="J114" s="56">
        <f t="shared" si="16"/>
        <v>0.39611439878850085</v>
      </c>
      <c r="K114" s="56">
        <f t="shared" si="17"/>
        <v>0.39611439878850085</v>
      </c>
      <c r="L114" s="56">
        <f t="shared" si="23"/>
        <v>0.005611672276265641</v>
      </c>
      <c r="M114" s="57">
        <f t="shared" si="18"/>
        <v>0.041224197128320914</v>
      </c>
      <c r="N114" s="57">
        <f t="shared" si="19"/>
        <v>0.1541667805845958</v>
      </c>
      <c r="O114" s="58">
        <f t="shared" si="20"/>
        <v>185.63749550718933</v>
      </c>
      <c r="P114" s="59" t="str">
        <f t="shared" si="21"/>
        <v>Good</v>
      </c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</row>
    <row r="115" spans="1:50" ht="14.25">
      <c r="A115" s="53">
        <v>1080</v>
      </c>
      <c r="B115" s="36">
        <v>0.0018</v>
      </c>
      <c r="C115" s="54">
        <f t="shared" si="12"/>
        <v>3.144888355984981</v>
      </c>
      <c r="D115" s="54">
        <f t="shared" si="13"/>
        <v>0.5887907107312418</v>
      </c>
      <c r="E115" s="36">
        <v>15</v>
      </c>
      <c r="F115" s="36">
        <v>15</v>
      </c>
      <c r="G115" s="55">
        <f t="shared" si="14"/>
        <v>0.2679491924677609</v>
      </c>
      <c r="H115" s="36">
        <f t="shared" si="22"/>
        <v>70</v>
      </c>
      <c r="I115" s="56">
        <f t="shared" si="15"/>
        <v>1.944</v>
      </c>
      <c r="J115" s="56">
        <f t="shared" si="16"/>
        <v>0.3962559328541076</v>
      </c>
      <c r="K115" s="56">
        <f t="shared" si="17"/>
        <v>0.3962559328541076</v>
      </c>
      <c r="L115" s="56">
        <f t="shared" si="23"/>
        <v>0.005518383111707129</v>
      </c>
      <c r="M115" s="57">
        <f t="shared" si="18"/>
        <v>0.041229147908104696</v>
      </c>
      <c r="N115" s="57">
        <f t="shared" si="19"/>
        <v>0.15418529509388443</v>
      </c>
      <c r="O115" s="58">
        <f t="shared" si="20"/>
        <v>185.65978946132043</v>
      </c>
      <c r="P115" s="59" t="str">
        <f t="shared" si="21"/>
        <v>Good</v>
      </c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</row>
    <row r="116" spans="1:50" ht="14.25">
      <c r="A116" s="53">
        <v>1090</v>
      </c>
      <c r="B116" s="36">
        <v>0.0018</v>
      </c>
      <c r="C116" s="54">
        <f t="shared" si="12"/>
        <v>3.145962133170589</v>
      </c>
      <c r="D116" s="54">
        <f t="shared" si="13"/>
        <v>0.5887907107312418</v>
      </c>
      <c r="E116" s="36">
        <v>15</v>
      </c>
      <c r="F116" s="36">
        <v>15</v>
      </c>
      <c r="G116" s="55">
        <f t="shared" si="14"/>
        <v>0.2679491924677609</v>
      </c>
      <c r="H116" s="36">
        <f t="shared" si="22"/>
        <v>70</v>
      </c>
      <c r="I116" s="56">
        <f t="shared" si="15"/>
        <v>1.962</v>
      </c>
      <c r="J116" s="56">
        <f t="shared" si="16"/>
        <v>0.39639122877949423</v>
      </c>
      <c r="K116" s="56">
        <f t="shared" si="17"/>
        <v>0.39639122877949423</v>
      </c>
      <c r="L116" s="56">
        <f t="shared" si="23"/>
        <v>0.00542740841047448</v>
      </c>
      <c r="M116" s="57">
        <f t="shared" si="18"/>
        <v>0.04123369604927126</v>
      </c>
      <c r="N116" s="57">
        <f t="shared" si="19"/>
        <v>0.154202303849182</v>
      </c>
      <c r="O116" s="58">
        <f t="shared" si="20"/>
        <v>185.68027028554962</v>
      </c>
      <c r="P116" s="59" t="str">
        <f t="shared" si="21"/>
        <v>Good</v>
      </c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</row>
    <row r="117" spans="1:50" ht="14.25">
      <c r="A117" s="53">
        <v>1100</v>
      </c>
      <c r="B117" s="36">
        <v>0.0018</v>
      </c>
      <c r="C117" s="54">
        <f t="shared" si="12"/>
        <v>3.1469885834273748</v>
      </c>
      <c r="D117" s="54">
        <f t="shared" si="13"/>
        <v>0.5887907107312418</v>
      </c>
      <c r="E117" s="36">
        <v>15</v>
      </c>
      <c r="F117" s="36">
        <v>15</v>
      </c>
      <c r="G117" s="55">
        <f t="shared" si="14"/>
        <v>0.2679491924677609</v>
      </c>
      <c r="H117" s="36">
        <f t="shared" si="22"/>
        <v>70</v>
      </c>
      <c r="I117" s="56">
        <f t="shared" si="15"/>
        <v>1.98</v>
      </c>
      <c r="J117" s="56">
        <f t="shared" si="16"/>
        <v>0.3965205615118492</v>
      </c>
      <c r="K117" s="56">
        <f t="shared" si="17"/>
        <v>0.3965205615118492</v>
      </c>
      <c r="L117" s="56">
        <f t="shared" si="23"/>
        <v>0.00533867200336135</v>
      </c>
      <c r="M117" s="57">
        <f t="shared" si="18"/>
        <v>0.04123786194995583</v>
      </c>
      <c r="N117" s="57">
        <f t="shared" si="19"/>
        <v>0.15421788313371665</v>
      </c>
      <c r="O117" s="58">
        <f t="shared" si="20"/>
        <v>185.6990298351221</v>
      </c>
      <c r="P117" s="59" t="str">
        <f t="shared" si="21"/>
        <v>Good</v>
      </c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</row>
    <row r="118" spans="1:50" ht="14.25">
      <c r="A118" s="53">
        <v>1110</v>
      </c>
      <c r="B118" s="36">
        <v>0.0018</v>
      </c>
      <c r="C118" s="54">
        <f t="shared" si="12"/>
        <v>3.1479697926985133</v>
      </c>
      <c r="D118" s="54">
        <f t="shared" si="13"/>
        <v>0.5887907107312418</v>
      </c>
      <c r="E118" s="36">
        <v>15</v>
      </c>
      <c r="F118" s="36">
        <v>15</v>
      </c>
      <c r="G118" s="55">
        <f t="shared" si="14"/>
        <v>0.2679491924677609</v>
      </c>
      <c r="H118" s="36">
        <f t="shared" si="22"/>
        <v>70</v>
      </c>
      <c r="I118" s="56">
        <f t="shared" si="15"/>
        <v>1.998</v>
      </c>
      <c r="J118" s="56">
        <f t="shared" si="16"/>
        <v>0.39664419388001265</v>
      </c>
      <c r="K118" s="56">
        <f t="shared" si="17"/>
        <v>0.39664419388001265</v>
      </c>
      <c r="L118" s="56">
        <f t="shared" si="23"/>
        <v>0.005252100838389323</v>
      </c>
      <c r="M118" s="57">
        <f t="shared" si="18"/>
        <v>0.04124166508461952</v>
      </c>
      <c r="N118" s="57">
        <f t="shared" si="19"/>
        <v>0.15423210577643803</v>
      </c>
      <c r="O118" s="58">
        <f t="shared" si="20"/>
        <v>185.71615580586806</v>
      </c>
      <c r="P118" s="59" t="str">
        <f t="shared" si="21"/>
        <v>Good</v>
      </c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</row>
    <row r="119" spans="1:50" ht="14.25">
      <c r="A119" s="53">
        <v>1120</v>
      </c>
      <c r="B119" s="36">
        <v>0.0018</v>
      </c>
      <c r="C119" s="54">
        <f t="shared" si="12"/>
        <v>3.1489077549888465</v>
      </c>
      <c r="D119" s="54">
        <f t="shared" si="13"/>
        <v>0.5887907107312418</v>
      </c>
      <c r="E119" s="36">
        <v>15</v>
      </c>
      <c r="F119" s="36">
        <v>15</v>
      </c>
      <c r="G119" s="55">
        <f t="shared" si="14"/>
        <v>0.2679491924677609</v>
      </c>
      <c r="H119" s="36">
        <f t="shared" si="22"/>
        <v>70</v>
      </c>
      <c r="I119" s="56">
        <f t="shared" si="15"/>
        <v>2.016</v>
      </c>
      <c r="J119" s="56">
        <f t="shared" si="16"/>
        <v>0.39676237712859463</v>
      </c>
      <c r="K119" s="56">
        <f t="shared" si="17"/>
        <v>0.39676237712859463</v>
      </c>
      <c r="L119" s="56">
        <f t="shared" si="23"/>
        <v>0.005167624828520307</v>
      </c>
      <c r="M119" s="57">
        <f t="shared" si="18"/>
        <v>0.04124512404323197</v>
      </c>
      <c r="N119" s="57">
        <f t="shared" si="19"/>
        <v>0.15424504129854888</v>
      </c>
      <c r="O119" s="58">
        <f t="shared" si="20"/>
        <v>185.7317319106465</v>
      </c>
      <c r="P119" s="59" t="str">
        <f t="shared" si="21"/>
        <v>Good</v>
      </c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</row>
    <row r="120" spans="1:50" ht="14.25">
      <c r="A120" s="53">
        <v>1130</v>
      </c>
      <c r="B120" s="36">
        <v>0.0018</v>
      </c>
      <c r="C120" s="54">
        <f t="shared" si="12"/>
        <v>3.1498043764170833</v>
      </c>
      <c r="D120" s="54">
        <f t="shared" si="13"/>
        <v>0.5887907107312418</v>
      </c>
      <c r="E120" s="36">
        <v>15</v>
      </c>
      <c r="F120" s="36">
        <v>15</v>
      </c>
      <c r="G120" s="55">
        <f t="shared" si="14"/>
        <v>0.2679491924677609</v>
      </c>
      <c r="H120" s="36">
        <f t="shared" si="22"/>
        <v>70</v>
      </c>
      <c r="I120" s="56">
        <f t="shared" si="15"/>
        <v>2.034</v>
      </c>
      <c r="J120" s="56">
        <f t="shared" si="16"/>
        <v>0.3968753514285525</v>
      </c>
      <c r="K120" s="56">
        <f t="shared" si="17"/>
        <v>0.3968753514285525</v>
      </c>
      <c r="L120" s="56">
        <f t="shared" si="23"/>
        <v>0.0050851767080027895</v>
      </c>
      <c r="M120" s="57">
        <f t="shared" si="18"/>
        <v>0.04124825656892413</v>
      </c>
      <c r="N120" s="57">
        <f t="shared" si="19"/>
        <v>0.15425675605431613</v>
      </c>
      <c r="O120" s="58">
        <f t="shared" si="20"/>
        <v>185.74583804890057</v>
      </c>
      <c r="P120" s="59" t="str">
        <f t="shared" si="21"/>
        <v>Good</v>
      </c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</row>
    <row r="121" spans="1:50" ht="14.25">
      <c r="A121" s="53">
        <v>1140</v>
      </c>
      <c r="B121" s="36">
        <v>0.0018</v>
      </c>
      <c r="C121" s="54">
        <f t="shared" si="12"/>
        <v>3.1506614790893965</v>
      </c>
      <c r="D121" s="54">
        <f t="shared" si="13"/>
        <v>0.5887907107312418</v>
      </c>
      <c r="E121" s="36">
        <v>15</v>
      </c>
      <c r="F121" s="36">
        <v>15</v>
      </c>
      <c r="G121" s="55">
        <f t="shared" si="14"/>
        <v>0.2679491924677609</v>
      </c>
      <c r="H121" s="36">
        <f t="shared" si="22"/>
        <v>70</v>
      </c>
      <c r="I121" s="56">
        <f t="shared" si="15"/>
        <v>2.052</v>
      </c>
      <c r="J121" s="56">
        <f t="shared" si="16"/>
        <v>0.396983346365264</v>
      </c>
      <c r="K121" s="56">
        <f t="shared" si="17"/>
        <v>0.396983346365264</v>
      </c>
      <c r="L121" s="56">
        <f t="shared" si="23"/>
        <v>0.005004691896795575</v>
      </c>
      <c r="M121" s="57">
        <f t="shared" si="18"/>
        <v>0.041251079594160724</v>
      </c>
      <c r="N121" s="57">
        <f t="shared" si="19"/>
        <v>0.15426731336634528</v>
      </c>
      <c r="O121" s="58">
        <f t="shared" si="20"/>
        <v>185.75855046954624</v>
      </c>
      <c r="P121" s="59" t="str">
        <f t="shared" si="21"/>
        <v>Good</v>
      </c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</row>
    <row r="122" spans="1:50" ht="14.25">
      <c r="A122" s="53">
        <v>1150</v>
      </c>
      <c r="B122" s="36">
        <v>0.0018</v>
      </c>
      <c r="C122" s="54">
        <f t="shared" si="12"/>
        <v>3.15148080480229</v>
      </c>
      <c r="D122" s="54">
        <f t="shared" si="13"/>
        <v>0.5887907107312418</v>
      </c>
      <c r="E122" s="36">
        <v>15</v>
      </c>
      <c r="F122" s="36">
        <v>15</v>
      </c>
      <c r="G122" s="55">
        <f t="shared" si="14"/>
        <v>0.2679491924677609</v>
      </c>
      <c r="H122" s="36">
        <f t="shared" si="22"/>
        <v>70</v>
      </c>
      <c r="I122" s="56">
        <f t="shared" si="15"/>
        <v>2.07</v>
      </c>
      <c r="J122" s="56">
        <f t="shared" si="16"/>
        <v>0.39708658140508857</v>
      </c>
      <c r="K122" s="56">
        <f t="shared" si="17"/>
        <v>0.39708658140508857</v>
      </c>
      <c r="L122" s="56">
        <f t="shared" si="23"/>
        <v>0.0049261083725526435</v>
      </c>
      <c r="M122" s="57">
        <f t="shared" si="18"/>
        <v>0.04125360927548103</v>
      </c>
      <c r="N122" s="57">
        <f t="shared" si="19"/>
        <v>0.15427677365550124</v>
      </c>
      <c r="O122" s="58">
        <f t="shared" si="20"/>
        <v>185.7699419274143</v>
      </c>
      <c r="P122" s="59" t="str">
        <f t="shared" si="21"/>
        <v>Good</v>
      </c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</row>
    <row r="123" spans="1:50" ht="14.25">
      <c r="A123" s="53">
        <v>1160</v>
      </c>
      <c r="B123" s="36">
        <v>0.0018</v>
      </c>
      <c r="C123" s="54">
        <f t="shared" si="12"/>
        <v>3.152264018582265</v>
      </c>
      <c r="D123" s="54">
        <f t="shared" si="13"/>
        <v>0.5887907107312418</v>
      </c>
      <c r="E123" s="36">
        <v>15</v>
      </c>
      <c r="F123" s="36">
        <v>15</v>
      </c>
      <c r="G123" s="55">
        <f t="shared" si="14"/>
        <v>0.2679491924677609</v>
      </c>
      <c r="H123" s="36">
        <f t="shared" si="22"/>
        <v>70</v>
      </c>
      <c r="I123" s="56">
        <f t="shared" si="15"/>
        <v>2.088</v>
      </c>
      <c r="J123" s="56">
        <f t="shared" si="16"/>
        <v>0.39718526634136536</v>
      </c>
      <c r="K123" s="56">
        <f t="shared" si="17"/>
        <v>0.39718526634136536</v>
      </c>
      <c r="L123" s="56">
        <f t="shared" si="23"/>
        <v>0.00484936654968982</v>
      </c>
      <c r="M123" s="57">
        <f t="shared" si="18"/>
        <v>0.04125586102685626</v>
      </c>
      <c r="N123" s="57">
        <f t="shared" si="19"/>
        <v>0.15428519456565543</v>
      </c>
      <c r="O123" s="58">
        <f t="shared" si="20"/>
        <v>185.7800818334627</v>
      </c>
      <c r="P123" s="59" t="str">
        <f t="shared" si="21"/>
        <v>Good</v>
      </c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</row>
    <row r="124" spans="1:50" ht="14.25">
      <c r="A124" s="53">
        <v>1170</v>
      </c>
      <c r="B124" s="36">
        <v>0.0018</v>
      </c>
      <c r="C124" s="54">
        <f t="shared" si="12"/>
        <v>3.153012712069469</v>
      </c>
      <c r="D124" s="54">
        <f t="shared" si="13"/>
        <v>0.5887907107312418</v>
      </c>
      <c r="E124" s="36">
        <v>15</v>
      </c>
      <c r="F124" s="36">
        <v>15</v>
      </c>
      <c r="G124" s="55">
        <f t="shared" si="14"/>
        <v>0.2679491924677609</v>
      </c>
      <c r="H124" s="36">
        <f t="shared" si="22"/>
        <v>70</v>
      </c>
      <c r="I124" s="56">
        <f t="shared" si="15"/>
        <v>2.106</v>
      </c>
      <c r="J124" s="56">
        <f t="shared" si="16"/>
        <v>0.39727960172075305</v>
      </c>
      <c r="K124" s="56">
        <f t="shared" si="17"/>
        <v>0.39727960172075305</v>
      </c>
      <c r="L124" s="56">
        <f t="shared" si="23"/>
        <v>0.004774409165087806</v>
      </c>
      <c r="M124" s="57">
        <f t="shared" si="18"/>
        <v>0.04125784955171071</v>
      </c>
      <c r="N124" s="57">
        <f t="shared" si="19"/>
        <v>0.15429263108343572</v>
      </c>
      <c r="O124" s="58">
        <f t="shared" si="20"/>
        <v>185.78903639897158</v>
      </c>
      <c r="P124" s="59" t="str">
        <f t="shared" si="21"/>
        <v>Good</v>
      </c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</row>
    <row r="125" spans="1:50" ht="14.25">
      <c r="A125" s="53">
        <v>1180</v>
      </c>
      <c r="B125" s="36">
        <v>0.0018</v>
      </c>
      <c r="C125" s="54">
        <f t="shared" si="12"/>
        <v>3.153728406752216</v>
      </c>
      <c r="D125" s="54">
        <f t="shared" si="13"/>
        <v>0.5887907107312418</v>
      </c>
      <c r="E125" s="36">
        <v>15</v>
      </c>
      <c r="F125" s="36">
        <v>15</v>
      </c>
      <c r="G125" s="55">
        <f t="shared" si="14"/>
        <v>0.2679491924677609</v>
      </c>
      <c r="H125" s="36">
        <f t="shared" si="22"/>
        <v>70</v>
      </c>
      <c r="I125" s="56">
        <f t="shared" si="15"/>
        <v>2.124</v>
      </c>
      <c r="J125" s="56">
        <f t="shared" si="16"/>
        <v>0.3973697792507792</v>
      </c>
      <c r="K125" s="56">
        <f t="shared" si="17"/>
        <v>0.3973697792507792</v>
      </c>
      <c r="L125" s="56">
        <f t="shared" si="23"/>
        <v>0.004701181170017624</v>
      </c>
      <c r="M125" s="57">
        <f t="shared" si="18"/>
        <v>0.041259588873653164</v>
      </c>
      <c r="N125" s="57">
        <f t="shared" si="19"/>
        <v>0.1542991356531532</v>
      </c>
      <c r="O125" s="58">
        <f t="shared" si="20"/>
        <v>185.7968687739302</v>
      </c>
      <c r="P125" s="59" t="str">
        <f t="shared" si="21"/>
        <v>Good</v>
      </c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</row>
    <row r="126" spans="1:50" ht="14.25">
      <c r="A126" s="53">
        <v>1190</v>
      </c>
      <c r="B126" s="36">
        <v>0.0018</v>
      </c>
      <c r="C126" s="54">
        <f t="shared" si="12"/>
        <v>3.154412557058939</v>
      </c>
      <c r="D126" s="54">
        <f t="shared" si="13"/>
        <v>0.5887907107312418</v>
      </c>
      <c r="E126" s="36">
        <v>15</v>
      </c>
      <c r="F126" s="36">
        <v>15</v>
      </c>
      <c r="G126" s="55">
        <f t="shared" si="14"/>
        <v>0.2679491924677609</v>
      </c>
      <c r="H126" s="36">
        <f t="shared" si="22"/>
        <v>70</v>
      </c>
      <c r="I126" s="56">
        <f t="shared" si="15"/>
        <v>2.142</v>
      </c>
      <c r="J126" s="56">
        <f t="shared" si="16"/>
        <v>0.39745598218942635</v>
      </c>
      <c r="K126" s="56">
        <f t="shared" si="17"/>
        <v>0.39745598218942635</v>
      </c>
      <c r="L126" s="56">
        <f t="shared" si="23"/>
        <v>0.00462962962790329</v>
      </c>
      <c r="M126" s="57">
        <f t="shared" si="18"/>
        <v>0.04126109236596392</v>
      </c>
      <c r="N126" s="57">
        <f t="shared" si="19"/>
        <v>0.15430475828707524</v>
      </c>
      <c r="O126" s="58">
        <f t="shared" si="20"/>
        <v>185.80363917982103</v>
      </c>
      <c r="P126" s="59" t="str">
        <f t="shared" si="21"/>
        <v>Good</v>
      </c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</row>
    <row r="127" spans="1:50" ht="14.25">
      <c r="A127" s="53">
        <v>1200</v>
      </c>
      <c r="B127" s="36">
        <v>0.0018</v>
      </c>
      <c r="C127" s="54">
        <f t="shared" si="12"/>
        <v>3.1550665533138678</v>
      </c>
      <c r="D127" s="54">
        <f t="shared" si="13"/>
        <v>0.5887907107312418</v>
      </c>
      <c r="E127" s="36">
        <v>15</v>
      </c>
      <c r="F127" s="36">
        <v>15</v>
      </c>
      <c r="G127" s="55">
        <f t="shared" si="14"/>
        <v>0.2679491924677609</v>
      </c>
      <c r="H127" s="36">
        <f t="shared" si="22"/>
        <v>70</v>
      </c>
      <c r="I127" s="56">
        <f t="shared" si="15"/>
        <v>2.16</v>
      </c>
      <c r="J127" s="56">
        <f t="shared" si="16"/>
        <v>0.39753838571754735</v>
      </c>
      <c r="K127" s="56">
        <f t="shared" si="17"/>
        <v>0.39753838571754735</v>
      </c>
      <c r="L127" s="56">
        <f t="shared" si="23"/>
        <v>0.004559703617563297</v>
      </c>
      <c r="M127" s="57">
        <f t="shared" si="18"/>
        <v>0.041262372779882074</v>
      </c>
      <c r="N127" s="57">
        <f t="shared" si="19"/>
        <v>0.15430954667121194</v>
      </c>
      <c r="O127" s="58">
        <f t="shared" si="20"/>
        <v>185.80940503700046</v>
      </c>
      <c r="P127" s="59" t="str">
        <f t="shared" si="21"/>
        <v>Good</v>
      </c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</row>
    <row r="128" spans="1:50" ht="14.25">
      <c r="A128" s="53">
        <v>1210</v>
      </c>
      <c r="B128" s="36">
        <v>0.0018</v>
      </c>
      <c r="C128" s="54">
        <f t="shared" si="12"/>
        <v>3.1556917245624345</v>
      </c>
      <c r="D128" s="54">
        <f t="shared" si="13"/>
        <v>0.5887907107312418</v>
      </c>
      <c r="E128" s="36">
        <v>15</v>
      </c>
      <c r="F128" s="36">
        <v>15</v>
      </c>
      <c r="G128" s="55">
        <f t="shared" si="14"/>
        <v>0.2679491924677609</v>
      </c>
      <c r="H128" s="36">
        <f t="shared" si="22"/>
        <v>70</v>
      </c>
      <c r="I128" s="56">
        <f t="shared" si="15"/>
        <v>2.178</v>
      </c>
      <c r="J128" s="56">
        <f t="shared" si="16"/>
        <v>0.39761715729486674</v>
      </c>
      <c r="K128" s="56">
        <f t="shared" si="17"/>
        <v>0.39761715729486674</v>
      </c>
      <c r="L128" s="56">
        <f t="shared" si="23"/>
        <v>0.004491354141597102</v>
      </c>
      <c r="M128" s="57">
        <f t="shared" si="18"/>
        <v>0.04126344227173641</v>
      </c>
      <c r="N128" s="57">
        <f t="shared" si="19"/>
        <v>0.1543135462667779</v>
      </c>
      <c r="O128" s="58">
        <f t="shared" si="20"/>
        <v>185.81422108687244</v>
      </c>
      <c r="P128" s="59" t="str">
        <f t="shared" si="21"/>
        <v>Good</v>
      </c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</row>
    <row r="129" spans="1:50" ht="14.25">
      <c r="A129" s="53">
        <v>1220</v>
      </c>
      <c r="B129" s="36">
        <v>0.0018</v>
      </c>
      <c r="C129" s="54">
        <f t="shared" si="12"/>
        <v>3.1562893412721458</v>
      </c>
      <c r="D129" s="54">
        <f t="shared" si="13"/>
        <v>0.5887907107312418</v>
      </c>
      <c r="E129" s="36">
        <v>15</v>
      </c>
      <c r="F129" s="36">
        <v>15</v>
      </c>
      <c r="G129" s="55">
        <f t="shared" si="14"/>
        <v>0.2679491924677609</v>
      </c>
      <c r="H129" s="36">
        <f t="shared" si="22"/>
        <v>70</v>
      </c>
      <c r="I129" s="56">
        <f t="shared" si="15"/>
        <v>2.1959999999999997</v>
      </c>
      <c r="J129" s="56">
        <f t="shared" si="16"/>
        <v>0.3976924570002904</v>
      </c>
      <c r="K129" s="56">
        <f t="shared" si="17"/>
        <v>0.3976924570002904</v>
      </c>
      <c r="L129" s="56">
        <f t="shared" si="23"/>
        <v>0.004424534039605518</v>
      </c>
      <c r="M129" s="57">
        <f t="shared" si="18"/>
        <v>0.041264312428962016</v>
      </c>
      <c r="N129" s="57">
        <f t="shared" si="19"/>
        <v>0.15431680040748696</v>
      </c>
      <c r="O129" s="58">
        <f t="shared" si="20"/>
        <v>185.81813950904467</v>
      </c>
      <c r="P129" s="59" t="str">
        <f t="shared" si="21"/>
        <v>Good</v>
      </c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</row>
    <row r="130" spans="1:50" ht="14.25">
      <c r="A130" s="53">
        <v>1230</v>
      </c>
      <c r="B130" s="36">
        <v>0.0018</v>
      </c>
      <c r="C130" s="54">
        <f t="shared" si="12"/>
        <v>3.156860617914418</v>
      </c>
      <c r="D130" s="54">
        <f t="shared" si="13"/>
        <v>0.5887907107312418</v>
      </c>
      <c r="E130" s="36">
        <v>15</v>
      </c>
      <c r="F130" s="36">
        <v>15</v>
      </c>
      <c r="G130" s="55">
        <f t="shared" si="14"/>
        <v>0.2679491924677609</v>
      </c>
      <c r="H130" s="36">
        <f t="shared" si="22"/>
        <v>70</v>
      </c>
      <c r="I130" s="56">
        <f t="shared" si="15"/>
        <v>2.214</v>
      </c>
      <c r="J130" s="56">
        <f t="shared" si="16"/>
        <v>0.3977644378572166</v>
      </c>
      <c r="K130" s="56">
        <f t="shared" si="17"/>
        <v>0.3977644378572166</v>
      </c>
      <c r="L130" s="56">
        <f t="shared" si="23"/>
        <v>0.00435919790595507</v>
      </c>
      <c r="M130" s="57">
        <f t="shared" si="18"/>
        <v>0.04126499429504418</v>
      </c>
      <c r="N130" s="57">
        <f t="shared" si="19"/>
        <v>0.1543193503928354</v>
      </c>
      <c r="O130" s="58">
        <f t="shared" si="20"/>
        <v>185.8212100336536</v>
      </c>
      <c r="P130" s="59" t="str">
        <f t="shared" si="21"/>
        <v>Good</v>
      </c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</row>
    <row r="131" spans="1:50" ht="14.25">
      <c r="A131" s="53">
        <v>1240</v>
      </c>
      <c r="B131" s="36">
        <v>0.0018</v>
      </c>
      <c r="C131" s="54">
        <f t="shared" si="12"/>
        <v>3.157406715432614</v>
      </c>
      <c r="D131" s="54">
        <f t="shared" si="13"/>
        <v>0.5887907107312418</v>
      </c>
      <c r="E131" s="36">
        <v>15</v>
      </c>
      <c r="F131" s="36">
        <v>15</v>
      </c>
      <c r="G131" s="55">
        <f t="shared" si="14"/>
        <v>0.2679491924677609</v>
      </c>
      <c r="H131" s="36">
        <f t="shared" si="22"/>
        <v>70</v>
      </c>
      <c r="I131" s="56">
        <f t="shared" si="15"/>
        <v>2.2319999999999998</v>
      </c>
      <c r="J131" s="56">
        <f t="shared" si="16"/>
        <v>0.3978332461445093</v>
      </c>
      <c r="K131" s="56">
        <f t="shared" si="17"/>
        <v>0.3978332461445093</v>
      </c>
      <c r="L131" s="56">
        <f t="shared" si="23"/>
        <v>0.004295302011815719</v>
      </c>
      <c r="M131" s="57">
        <f t="shared" si="18"/>
        <v>0.041265498393429405</v>
      </c>
      <c r="N131" s="57">
        <f t="shared" si="19"/>
        <v>0.1543212355775221</v>
      </c>
      <c r="O131" s="58">
        <f t="shared" si="20"/>
        <v>185.82348004903875</v>
      </c>
      <c r="P131" s="59" t="str">
        <f t="shared" si="21"/>
        <v>Good</v>
      </c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</row>
    <row r="132" spans="1:50" ht="14.25">
      <c r="A132" s="53">
        <v>1250</v>
      </c>
      <c r="B132" s="36">
        <v>0.0018</v>
      </c>
      <c r="C132" s="54">
        <f t="shared" si="12"/>
        <v>3.157928743601302</v>
      </c>
      <c r="D132" s="54">
        <f t="shared" si="13"/>
        <v>0.5887907107312418</v>
      </c>
      <c r="E132" s="36">
        <v>15</v>
      </c>
      <c r="F132" s="36">
        <v>15</v>
      </c>
      <c r="G132" s="55">
        <f t="shared" si="14"/>
        <v>0.2679491924677609</v>
      </c>
      <c r="H132" s="36">
        <f t="shared" si="22"/>
        <v>70</v>
      </c>
      <c r="I132" s="56">
        <f t="shared" si="15"/>
        <v>2.25</v>
      </c>
      <c r="J132" s="56">
        <f t="shared" si="16"/>
        <v>0.397899021693764</v>
      </c>
      <c r="K132" s="56">
        <f t="shared" si="17"/>
        <v>0.397899021693764</v>
      </c>
      <c r="L132" s="56">
        <f t="shared" si="23"/>
        <v>0.004232804231219491</v>
      </c>
      <c r="M132" s="57">
        <f t="shared" si="18"/>
        <v>0.04126583475044244</v>
      </c>
      <c r="N132" s="57">
        <f t="shared" si="19"/>
        <v>0.154322493457152</v>
      </c>
      <c r="O132" s="58">
        <f t="shared" si="20"/>
        <v>185.82499470494096</v>
      </c>
      <c r="P132" s="59" t="str">
        <f t="shared" si="21"/>
        <v>Good</v>
      </c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</row>
    <row r="133" spans="1:50" ht="14.25">
      <c r="A133" s="53">
        <v>1260</v>
      </c>
      <c r="B133" s="36">
        <v>0.0018</v>
      </c>
      <c r="C133" s="54">
        <f t="shared" si="12"/>
        <v>3.158427763281531</v>
      </c>
      <c r="D133" s="54">
        <f t="shared" si="13"/>
        <v>0.5887907107312418</v>
      </c>
      <c r="E133" s="36">
        <v>15</v>
      </c>
      <c r="F133" s="36">
        <v>15</v>
      </c>
      <c r="G133" s="55">
        <f t="shared" si="14"/>
        <v>0.2679491924677609</v>
      </c>
      <c r="H133" s="36">
        <f t="shared" si="22"/>
        <v>70</v>
      </c>
      <c r="I133" s="56">
        <f t="shared" si="15"/>
        <v>2.268</v>
      </c>
      <c r="J133" s="56">
        <f t="shared" si="16"/>
        <v>0.39796189817347294</v>
      </c>
      <c r="K133" s="56">
        <f t="shared" si="17"/>
        <v>0.39796189817347294</v>
      </c>
      <c r="L133" s="56">
        <f t="shared" si="23"/>
        <v>0.004171663970904169</v>
      </c>
      <c r="M133" s="57">
        <f t="shared" si="18"/>
        <v>0.041266012917247366</v>
      </c>
      <c r="N133" s="57">
        <f t="shared" si="19"/>
        <v>0.15432315975036415</v>
      </c>
      <c r="O133" s="58">
        <f t="shared" si="20"/>
        <v>185.82579701139576</v>
      </c>
      <c r="P133" s="59" t="str">
        <f t="shared" si="21"/>
        <v>Good</v>
      </c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</row>
    <row r="134" spans="1:50" ht="14.25">
      <c r="A134" s="53">
        <v>1270</v>
      </c>
      <c r="B134" s="36">
        <v>0.0018</v>
      </c>
      <c r="C134" s="54">
        <f t="shared" si="12"/>
        <v>3.158904788576702</v>
      </c>
      <c r="D134" s="54">
        <f t="shared" si="13"/>
        <v>0.5887907107312418</v>
      </c>
      <c r="E134" s="36">
        <v>15</v>
      </c>
      <c r="F134" s="36">
        <v>15</v>
      </c>
      <c r="G134" s="55">
        <f t="shared" si="14"/>
        <v>0.2679491924677609</v>
      </c>
      <c r="H134" s="36">
        <f t="shared" si="22"/>
        <v>70</v>
      </c>
      <c r="I134" s="56">
        <f t="shared" si="15"/>
        <v>2.286</v>
      </c>
      <c r="J134" s="56">
        <f t="shared" si="16"/>
        <v>0.39802200336066446</v>
      </c>
      <c r="K134" s="56">
        <f t="shared" si="17"/>
        <v>0.39802200336066446</v>
      </c>
      <c r="L134" s="56">
        <f t="shared" si="23"/>
        <v>0.00411184210372175</v>
      </c>
      <c r="M134" s="57">
        <f t="shared" si="18"/>
        <v>0.0412660419908892</v>
      </c>
      <c r="N134" s="57">
        <f t="shared" si="19"/>
        <v>0.1543232684775213</v>
      </c>
      <c r="O134" s="58">
        <f t="shared" si="20"/>
        <v>185.82592793348599</v>
      </c>
      <c r="P134" s="59" t="str">
        <f t="shared" si="21"/>
        <v>Good</v>
      </c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</row>
    <row r="135" spans="1:50" ht="14.25">
      <c r="A135" s="53">
        <v>1280</v>
      </c>
      <c r="B135" s="36">
        <v>0.0018</v>
      </c>
      <c r="C135" s="54">
        <f aca="true" t="shared" si="24" ref="C135:C150">(1-2.71828281828^(-2*D135*G135*A135/H135))/(2*D135*G135)</f>
        <v>3.1593607888934194</v>
      </c>
      <c r="D135" s="54">
        <f aca="true" t="shared" si="25" ref="D135:D150">(1-SIN(E135*3.141592654/180))/(1+SIN(E135*3.14159254/180))</f>
        <v>0.5887907107312418</v>
      </c>
      <c r="E135" s="36">
        <v>15</v>
      </c>
      <c r="F135" s="36">
        <v>15</v>
      </c>
      <c r="G135" s="55">
        <f aca="true" t="shared" si="26" ref="G135:G150">TAN((F135/180)*3.141592654)</f>
        <v>0.2679491924677609</v>
      </c>
      <c r="H135" s="36">
        <f t="shared" si="22"/>
        <v>70</v>
      </c>
      <c r="I135" s="56">
        <f aca="true" t="shared" si="27" ref="I135:I150">A135*B135</f>
        <v>2.304</v>
      </c>
      <c r="J135" s="56">
        <f aca="true" t="shared" si="28" ref="J135:J150">B135*C135*H135</f>
        <v>0.3980794594005708</v>
      </c>
      <c r="K135" s="56">
        <f aca="true" t="shared" si="29" ref="K135:K152">IF($E$3="矢板",I135,IF(A135&lt;=200,I135,IF(A135&lt;300,MAX(I$27,J135),J135)))</f>
        <v>0.3980794594005708</v>
      </c>
      <c r="L135" s="56">
        <f t="shared" si="23"/>
        <v>0.004053300905405671</v>
      </c>
      <c r="M135" s="57">
        <f aca="true" t="shared" si="30" ref="M135:M150">2*VLOOKUP($D$3,$U$6:$X$9,3)*(K135+L135)*($B$3/20-$C$3/20)^4/(2100000*($C$3/10)^3/12+0.061*VLOOKUP($E$3,$Z$7:$AA$8,2)*($B$3/20-$C$3/20)^3)</f>
        <v>0.04126593063445152</v>
      </c>
      <c r="N135" s="57">
        <f aca="true" t="shared" si="31" ref="N135:N150">M135/($B$3/10)*100</f>
        <v>0.15432285203609394</v>
      </c>
      <c r="O135" s="58">
        <f aca="true" t="shared" si="32" ref="O135:O150">2*(K135+L135)*(VLOOKUP($D$3,$U$6:$X$9,2)*($B$3/20-$C$3/20)^2*2100000*($C$3/10)^3/12+VLOOKUP($D$3,$U$6:$X$9,4)*VLOOKUP($E$3,$Z$7:$AA$8,2)*($B$3/20-$C$3/20)^5)/(1.5*($C$3/10)^2/6*(2100000*($C$3/10)^3/12+0.061*VLOOKUP($E$3,$Z$7:$AA$8,2)*($B$3/20-$C$3/20)^3))</f>
        <v>185.82542648211424</v>
      </c>
      <c r="P135" s="59" t="str">
        <f aca="true" t="shared" si="33" ref="P135:P152">IF(N135&lt;=HLOOKUP($H$3,V$2:W$3,2),IF(O135&lt;=HLOOKUP($A$3,Z$2:AB$3,2),"Good","NoGood"),"NoGood")</f>
        <v>Good</v>
      </c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</row>
    <row r="136" spans="1:50" ht="14.25">
      <c r="A136" s="53">
        <v>1290</v>
      </c>
      <c r="B136" s="36">
        <v>0.0018</v>
      </c>
      <c r="C136" s="54">
        <f t="shared" si="24"/>
        <v>3.1597966909115125</v>
      </c>
      <c r="D136" s="54">
        <f t="shared" si="25"/>
        <v>0.5887907107312418</v>
      </c>
      <c r="E136" s="36">
        <v>15</v>
      </c>
      <c r="F136" s="36">
        <v>15</v>
      </c>
      <c r="G136" s="55">
        <f t="shared" si="26"/>
        <v>0.2679491924677609</v>
      </c>
      <c r="H136" s="36">
        <f aca="true" t="shared" si="34" ref="H136:H151">VLOOKUP($B$3,$Q$7:$S$47,3)</f>
        <v>70</v>
      </c>
      <c r="I136" s="56">
        <f t="shared" si="27"/>
        <v>2.322</v>
      </c>
      <c r="J136" s="56">
        <f t="shared" si="28"/>
        <v>0.3981343830548506</v>
      </c>
      <c r="K136" s="56">
        <f t="shared" si="29"/>
        <v>0.3981343830548506</v>
      </c>
      <c r="L136" s="56">
        <f aca="true" t="shared" si="35" ref="L136:L150">2*$G$3*$F$3*0.4*1000*(1+IF(A136&lt;150,0.5,IF(A136&lt;650,0.65-0.001*A136,0)))/(($G$3*175+($G$3-1)*100+50+2*A136*TAN(45*3.141592654/180))*(20+2*A136*TAN(45*3.141592654/180)))</f>
        <v>0.003996003994504163</v>
      </c>
      <c r="M136" s="57">
        <f t="shared" si="30"/>
        <v>0.041265687096364606</v>
      </c>
      <c r="N136" s="57">
        <f t="shared" si="31"/>
        <v>0.15432194127286689</v>
      </c>
      <c r="O136" s="58">
        <f t="shared" si="32"/>
        <v>185.82432980094967</v>
      </c>
      <c r="P136" s="59" t="str">
        <f t="shared" si="33"/>
        <v>Good</v>
      </c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</row>
    <row r="137" spans="1:50" ht="14.25">
      <c r="A137" s="53">
        <v>1300</v>
      </c>
      <c r="B137" s="36">
        <v>0.0018</v>
      </c>
      <c r="C137" s="54">
        <f t="shared" si="24"/>
        <v>3.160213380467225</v>
      </c>
      <c r="D137" s="54">
        <f t="shared" si="25"/>
        <v>0.5887907107312418</v>
      </c>
      <c r="E137" s="36">
        <v>15</v>
      </c>
      <c r="F137" s="36">
        <v>15</v>
      </c>
      <c r="G137" s="55">
        <f t="shared" si="26"/>
        <v>0.2679491924677609</v>
      </c>
      <c r="H137" s="36">
        <f t="shared" si="34"/>
        <v>70</v>
      </c>
      <c r="I137" s="56">
        <f t="shared" si="27"/>
        <v>2.34</v>
      </c>
      <c r="J137" s="56">
        <f t="shared" si="28"/>
        <v>0.39818688593887036</v>
      </c>
      <c r="K137" s="56">
        <f t="shared" si="29"/>
        <v>0.39818688593887036</v>
      </c>
      <c r="L137" s="56">
        <f t="shared" si="35"/>
        <v>0.003939916275299444</v>
      </c>
      <c r="M137" s="57">
        <f t="shared" si="30"/>
        <v>0.04126531922889724</v>
      </c>
      <c r="N137" s="57">
        <f t="shared" si="31"/>
        <v>0.15432056555309365</v>
      </c>
      <c r="O137" s="58">
        <f t="shared" si="32"/>
        <v>185.82267324969874</v>
      </c>
      <c r="P137" s="59" t="str">
        <f t="shared" si="33"/>
        <v>Good</v>
      </c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</row>
    <row r="138" spans="1:50" ht="14.25">
      <c r="A138" s="53">
        <v>1310</v>
      </c>
      <c r="B138" s="36">
        <v>0.0018</v>
      </c>
      <c r="C138" s="54">
        <f t="shared" si="24"/>
        <v>3.1606117043534034</v>
      </c>
      <c r="D138" s="54">
        <f t="shared" si="25"/>
        <v>0.5887907107312418</v>
      </c>
      <c r="E138" s="36">
        <v>15</v>
      </c>
      <c r="F138" s="36">
        <v>15</v>
      </c>
      <c r="G138" s="55">
        <f t="shared" si="26"/>
        <v>0.2679491924677609</v>
      </c>
      <c r="H138" s="36">
        <f t="shared" si="34"/>
        <v>70</v>
      </c>
      <c r="I138" s="56">
        <f t="shared" si="27"/>
        <v>2.358</v>
      </c>
      <c r="J138" s="56">
        <f t="shared" si="28"/>
        <v>0.3982370747485288</v>
      </c>
      <c r="K138" s="56">
        <f t="shared" si="29"/>
        <v>0.3982370747485288</v>
      </c>
      <c r="L138" s="56">
        <f t="shared" si="35"/>
        <v>0.003885003883543962</v>
      </c>
      <c r="M138" s="57">
        <f t="shared" si="30"/>
        <v>0.04126483450586444</v>
      </c>
      <c r="N138" s="57">
        <f t="shared" si="31"/>
        <v>0.1543187528267182</v>
      </c>
      <c r="O138" s="58">
        <f t="shared" si="32"/>
        <v>185.82049048384542</v>
      </c>
      <c r="P138" s="59" t="str">
        <f t="shared" si="33"/>
        <v>Good</v>
      </c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</row>
    <row r="139" spans="1:50" ht="14.25">
      <c r="A139" s="53">
        <v>1320</v>
      </c>
      <c r="B139" s="36">
        <v>0.0018</v>
      </c>
      <c r="C139" s="54">
        <f t="shared" si="24"/>
        <v>3.160992472040342</v>
      </c>
      <c r="D139" s="54">
        <f t="shared" si="25"/>
        <v>0.5887907107312418</v>
      </c>
      <c r="E139" s="36">
        <v>15</v>
      </c>
      <c r="F139" s="36">
        <v>15</v>
      </c>
      <c r="G139" s="55">
        <f t="shared" si="26"/>
        <v>0.2679491924677609</v>
      </c>
      <c r="H139" s="36">
        <f t="shared" si="34"/>
        <v>70</v>
      </c>
      <c r="I139" s="56">
        <f t="shared" si="27"/>
        <v>2.376</v>
      </c>
      <c r="J139" s="56">
        <f t="shared" si="28"/>
        <v>0.3982850514770831</v>
      </c>
      <c r="K139" s="56">
        <f t="shared" si="29"/>
        <v>0.3982850514770831</v>
      </c>
      <c r="L139" s="56">
        <f t="shared" si="35"/>
        <v>0.003831234134855591</v>
      </c>
      <c r="M139" s="57">
        <f t="shared" si="30"/>
        <v>0.04126424003958214</v>
      </c>
      <c r="N139" s="57">
        <f t="shared" si="31"/>
        <v>0.15431652969178064</v>
      </c>
      <c r="O139" s="58">
        <f t="shared" si="32"/>
        <v>185.81781353099976</v>
      </c>
      <c r="P139" s="59" t="str">
        <f t="shared" si="33"/>
        <v>Good</v>
      </c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</row>
    <row r="140" spans="1:50" ht="14.25">
      <c r="A140" s="53">
        <v>1330</v>
      </c>
      <c r="B140" s="36">
        <v>0.0018</v>
      </c>
      <c r="C140" s="54">
        <f t="shared" si="24"/>
        <v>3.1613564573207826</v>
      </c>
      <c r="D140" s="54">
        <f t="shared" si="25"/>
        <v>0.5887907107312418</v>
      </c>
      <c r="E140" s="36">
        <v>15</v>
      </c>
      <c r="F140" s="36">
        <v>15</v>
      </c>
      <c r="G140" s="55">
        <f t="shared" si="26"/>
        <v>0.2679491924677609</v>
      </c>
      <c r="H140" s="36">
        <f t="shared" si="34"/>
        <v>70</v>
      </c>
      <c r="I140" s="56">
        <f t="shared" si="27"/>
        <v>2.394</v>
      </c>
      <c r="J140" s="56">
        <f t="shared" si="28"/>
        <v>0.39833091362241857</v>
      </c>
      <c r="K140" s="56">
        <f t="shared" si="29"/>
        <v>0.39833091362241857</v>
      </c>
      <c r="L140" s="56">
        <f t="shared" si="35"/>
        <v>0.0037785754756235654</v>
      </c>
      <c r="M140" s="57">
        <f t="shared" si="30"/>
        <v>0.041263542597098704</v>
      </c>
      <c r="N140" s="57">
        <f t="shared" si="31"/>
        <v>0.15431392145511857</v>
      </c>
      <c r="O140" s="58">
        <f t="shared" si="32"/>
        <v>185.81467286399106</v>
      </c>
      <c r="P140" s="59" t="str">
        <f t="shared" si="33"/>
        <v>Good</v>
      </c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</row>
    <row r="141" spans="1:50" ht="14.25">
      <c r="A141" s="53">
        <v>1340</v>
      </c>
      <c r="B141" s="36">
        <v>0.0018</v>
      </c>
      <c r="C141" s="54">
        <f t="shared" si="24"/>
        <v>3.161704399882407</v>
      </c>
      <c r="D141" s="54">
        <f t="shared" si="25"/>
        <v>0.5887907107312418</v>
      </c>
      <c r="E141" s="36">
        <v>15</v>
      </c>
      <c r="F141" s="36">
        <v>15</v>
      </c>
      <c r="G141" s="55">
        <f t="shared" si="26"/>
        <v>0.2679491924677609</v>
      </c>
      <c r="H141" s="36">
        <f t="shared" si="34"/>
        <v>70</v>
      </c>
      <c r="I141" s="56">
        <f t="shared" si="27"/>
        <v>2.412</v>
      </c>
      <c r="J141" s="56">
        <f t="shared" si="28"/>
        <v>0.39837475438518327</v>
      </c>
      <c r="K141" s="56">
        <f t="shared" si="29"/>
        <v>0.39837475438518327</v>
      </c>
      <c r="L141" s="56">
        <f t="shared" si="35"/>
        <v>0.0037269974362862755</v>
      </c>
      <c r="M141" s="57">
        <f t="shared" si="30"/>
        <v>0.0412627486157327</v>
      </c>
      <c r="N141" s="57">
        <f t="shared" si="31"/>
        <v>0.15431095219047383</v>
      </c>
      <c r="O141" s="58">
        <f t="shared" si="32"/>
        <v>185.81109747083528</v>
      </c>
      <c r="P141" s="59" t="str">
        <f t="shared" si="33"/>
        <v>Good</v>
      </c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</row>
    <row r="142" spans="1:50" ht="14.25">
      <c r="A142" s="53">
        <v>1350</v>
      </c>
      <c r="B142" s="36">
        <v>0.0018</v>
      </c>
      <c r="C142" s="54">
        <f t="shared" si="24"/>
        <v>3.1620370068110257</v>
      </c>
      <c r="D142" s="54">
        <f t="shared" si="25"/>
        <v>0.5887907107312418</v>
      </c>
      <c r="E142" s="36">
        <v>15</v>
      </c>
      <c r="F142" s="36">
        <v>15</v>
      </c>
      <c r="G142" s="55">
        <f t="shared" si="26"/>
        <v>0.2679491924677609</v>
      </c>
      <c r="H142" s="36">
        <f t="shared" si="34"/>
        <v>70</v>
      </c>
      <c r="I142" s="56">
        <f t="shared" si="27"/>
        <v>2.4299999999999997</v>
      </c>
      <c r="J142" s="56">
        <f t="shared" si="28"/>
        <v>0.3984166628581892</v>
      </c>
      <c r="K142" s="56">
        <f t="shared" si="29"/>
        <v>0.3984166628581892</v>
      </c>
      <c r="L142" s="56">
        <f t="shared" si="35"/>
        <v>0.003676470586850546</v>
      </c>
      <c r="M142" s="57">
        <f t="shared" si="30"/>
        <v>0.041261864217944116</v>
      </c>
      <c r="N142" s="57">
        <f t="shared" si="31"/>
        <v>0.15430764479410666</v>
      </c>
      <c r="O142" s="58">
        <f t="shared" si="32"/>
        <v>185.80711492170292</v>
      </c>
      <c r="P142" s="59" t="str">
        <f t="shared" si="33"/>
        <v>Good</v>
      </c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</row>
    <row r="143" spans="1:50" ht="14.25">
      <c r="A143" s="53">
        <v>1360</v>
      </c>
      <c r="B143" s="36">
        <v>0.0018</v>
      </c>
      <c r="C143" s="54">
        <f t="shared" si="24"/>
        <v>3.1623549540275113</v>
      </c>
      <c r="D143" s="54">
        <f t="shared" si="25"/>
        <v>0.5887907107312418</v>
      </c>
      <c r="E143" s="36">
        <v>15</v>
      </c>
      <c r="F143" s="36">
        <v>15</v>
      </c>
      <c r="G143" s="55">
        <f t="shared" si="26"/>
        <v>0.2679491924677609</v>
      </c>
      <c r="H143" s="36">
        <f t="shared" si="34"/>
        <v>70</v>
      </c>
      <c r="I143" s="56">
        <f t="shared" si="27"/>
        <v>2.448</v>
      </c>
      <c r="J143" s="56">
        <f t="shared" si="28"/>
        <v>0.3984567242074664</v>
      </c>
      <c r="K143" s="56">
        <f t="shared" si="29"/>
        <v>0.3984567242074664</v>
      </c>
      <c r="L143" s="56">
        <f t="shared" si="35"/>
        <v>0.0036269664945301305</v>
      </c>
      <c r="M143" s="57">
        <f t="shared" si="30"/>
        <v>0.04126089522556677</v>
      </c>
      <c r="N143" s="57">
        <f t="shared" si="31"/>
        <v>0.15430402103802085</v>
      </c>
      <c r="O143" s="58">
        <f t="shared" si="32"/>
        <v>185.8027514330087</v>
      </c>
      <c r="P143" s="59" t="str">
        <f t="shared" si="33"/>
        <v>Good</v>
      </c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</row>
    <row r="144" spans="1:50" ht="14.25">
      <c r="A144" s="53">
        <v>1370</v>
      </c>
      <c r="B144" s="36">
        <v>0.0018</v>
      </c>
      <c r="C144" s="54">
        <f t="shared" si="24"/>
        <v>3.1626588876613972</v>
      </c>
      <c r="D144" s="54">
        <f t="shared" si="25"/>
        <v>0.5887907107312418</v>
      </c>
      <c r="E144" s="36">
        <v>15</v>
      </c>
      <c r="F144" s="36">
        <v>15</v>
      </c>
      <c r="G144" s="55">
        <f t="shared" si="26"/>
        <v>0.2679491924677609</v>
      </c>
      <c r="H144" s="36">
        <f t="shared" si="34"/>
        <v>70</v>
      </c>
      <c r="I144" s="56">
        <f t="shared" si="27"/>
        <v>2.4659999999999997</v>
      </c>
      <c r="J144" s="56">
        <f t="shared" si="28"/>
        <v>0.39849501984533603</v>
      </c>
      <c r="K144" s="56">
        <f t="shared" si="29"/>
        <v>0.39849501984533603</v>
      </c>
      <c r="L144" s="56">
        <f t="shared" si="35"/>
        <v>0.0035784576833885525</v>
      </c>
      <c r="M144" s="57">
        <f t="shared" si="30"/>
        <v>0.04125984717342727</v>
      </c>
      <c r="N144" s="57">
        <f t="shared" si="31"/>
        <v>0.1543001016208948</v>
      </c>
      <c r="O144" s="58">
        <f t="shared" si="32"/>
        <v>185.79803192873962</v>
      </c>
      <c r="P144" s="59" t="str">
        <f t="shared" si="33"/>
        <v>Good</v>
      </c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</row>
    <row r="145" spans="1:50" ht="14.25">
      <c r="A145" s="53">
        <v>1380</v>
      </c>
      <c r="B145" s="36">
        <v>0.0018</v>
      </c>
      <c r="C145" s="54">
        <f t="shared" si="24"/>
        <v>3.1629494253639385</v>
      </c>
      <c r="D145" s="54">
        <f t="shared" si="25"/>
        <v>0.5887907107312418</v>
      </c>
      <c r="E145" s="36">
        <v>15</v>
      </c>
      <c r="F145" s="36">
        <v>15</v>
      </c>
      <c r="G145" s="55">
        <f t="shared" si="26"/>
        <v>0.2679491924677609</v>
      </c>
      <c r="H145" s="36">
        <f t="shared" si="34"/>
        <v>70</v>
      </c>
      <c r="I145" s="56">
        <f t="shared" si="27"/>
        <v>2.484</v>
      </c>
      <c r="J145" s="56">
        <f t="shared" si="28"/>
        <v>0.39853162759585625</v>
      </c>
      <c r="K145" s="56">
        <f t="shared" si="29"/>
        <v>0.39853162759585625</v>
      </c>
      <c r="L145" s="56">
        <f t="shared" si="35"/>
        <v>0.003530917595878453</v>
      </c>
      <c r="M145" s="57">
        <f t="shared" si="30"/>
        <v>0.04125872532237601</v>
      </c>
      <c r="N145" s="57">
        <f t="shared" si="31"/>
        <v>0.1542959062168138</v>
      </c>
      <c r="O145" s="58">
        <f t="shared" si="32"/>
        <v>185.7929800991348</v>
      </c>
      <c r="P145" s="59" t="str">
        <f t="shared" si="33"/>
        <v>Good</v>
      </c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</row>
    <row r="146" spans="1:50" ht="14.25">
      <c r="A146" s="53">
        <v>1390</v>
      </c>
      <c r="B146" s="36">
        <v>0.0018</v>
      </c>
      <c r="C146" s="54">
        <f t="shared" si="24"/>
        <v>3.163227157563297</v>
      </c>
      <c r="D146" s="54">
        <f t="shared" si="25"/>
        <v>0.5887907107312418</v>
      </c>
      <c r="E146" s="36">
        <v>15</v>
      </c>
      <c r="F146" s="36">
        <v>15</v>
      </c>
      <c r="G146" s="55">
        <f t="shared" si="26"/>
        <v>0.2679491924677609</v>
      </c>
      <c r="H146" s="36">
        <f t="shared" si="34"/>
        <v>70</v>
      </c>
      <c r="I146" s="56">
        <f t="shared" si="27"/>
        <v>2.502</v>
      </c>
      <c r="J146" s="56">
        <f t="shared" si="28"/>
        <v>0.3985666218529754</v>
      </c>
      <c r="K146" s="56">
        <f t="shared" si="29"/>
        <v>0.3985666218529754</v>
      </c>
      <c r="L146" s="56">
        <f t="shared" si="35"/>
        <v>0.0034843205561760414</v>
      </c>
      <c r="M146" s="57">
        <f t="shared" si="30"/>
        <v>0.041257534671753845</v>
      </c>
      <c r="N146" s="57">
        <f t="shared" si="31"/>
        <v>0.15429145352189172</v>
      </c>
      <c r="O146" s="58">
        <f t="shared" si="32"/>
        <v>185.78761845682473</v>
      </c>
      <c r="P146" s="59" t="str">
        <f t="shared" si="33"/>
        <v>Good</v>
      </c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</row>
    <row r="147" spans="1:50" ht="14.25">
      <c r="A147" s="53">
        <v>1400</v>
      </c>
      <c r="B147" s="36">
        <v>0.0018</v>
      </c>
      <c r="C147" s="54">
        <f t="shared" si="24"/>
        <v>3.1634926486644024</v>
      </c>
      <c r="D147" s="54">
        <f t="shared" si="25"/>
        <v>0.5887907107312418</v>
      </c>
      <c r="E147" s="36">
        <v>15</v>
      </c>
      <c r="F147" s="36">
        <v>15</v>
      </c>
      <c r="G147" s="55">
        <f t="shared" si="26"/>
        <v>0.2679491924677609</v>
      </c>
      <c r="H147" s="36">
        <f t="shared" si="34"/>
        <v>70</v>
      </c>
      <c r="I147" s="56">
        <f t="shared" si="27"/>
        <v>2.52</v>
      </c>
      <c r="J147" s="56">
        <f t="shared" si="28"/>
        <v>0.3986000737317147</v>
      </c>
      <c r="K147" s="56">
        <f t="shared" si="29"/>
        <v>0.3986000737317147</v>
      </c>
      <c r="L147" s="56">
        <f t="shared" si="35"/>
        <v>0.003438641735215384</v>
      </c>
      <c r="M147" s="57">
        <f t="shared" si="30"/>
        <v>0.041256279971318116</v>
      </c>
      <c r="N147" s="57">
        <f t="shared" si="31"/>
        <v>0.15428676129887103</v>
      </c>
      <c r="O147" s="58">
        <f t="shared" si="32"/>
        <v>185.78196839053538</v>
      </c>
      <c r="P147" s="59" t="str">
        <f t="shared" si="33"/>
        <v>Good</v>
      </c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</row>
    <row r="148" spans="1:50" ht="14.25">
      <c r="A148" s="53">
        <v>1410</v>
      </c>
      <c r="B148" s="36">
        <v>0.0018</v>
      </c>
      <c r="C148" s="54">
        <f t="shared" si="24"/>
        <v>3.163746438195933</v>
      </c>
      <c r="D148" s="54">
        <f t="shared" si="25"/>
        <v>0.5887907107312418</v>
      </c>
      <c r="E148" s="36">
        <v>15</v>
      </c>
      <c r="F148" s="36">
        <v>15</v>
      </c>
      <c r="G148" s="55">
        <f t="shared" si="26"/>
        <v>0.2679491924677609</v>
      </c>
      <c r="H148" s="36">
        <f t="shared" si="34"/>
        <v>70</v>
      </c>
      <c r="I148" s="56">
        <f t="shared" si="27"/>
        <v>2.538</v>
      </c>
      <c r="J148" s="56">
        <f t="shared" si="28"/>
        <v>0.3986320512126875</v>
      </c>
      <c r="K148" s="56">
        <f t="shared" si="29"/>
        <v>0.3986320512126875</v>
      </c>
      <c r="L148" s="56">
        <f t="shared" si="35"/>
        <v>0.0033938571173328575</v>
      </c>
      <c r="M148" s="57">
        <f t="shared" si="30"/>
        <v>0.04125496573264992</v>
      </c>
      <c r="N148" s="57">
        <f t="shared" si="31"/>
        <v>0.1542818464197828</v>
      </c>
      <c r="O148" s="58">
        <f t="shared" si="32"/>
        <v>185.7760502164566</v>
      </c>
      <c r="P148" s="59" t="str">
        <f t="shared" si="33"/>
        <v>Good</v>
      </c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</row>
    <row r="149" spans="1:50" ht="14.25">
      <c r="A149" s="53">
        <v>1420</v>
      </c>
      <c r="B149" s="36">
        <v>0.0018</v>
      </c>
      <c r="C149" s="54">
        <f t="shared" si="24"/>
        <v>3.163989041906741</v>
      </c>
      <c r="D149" s="54">
        <f t="shared" si="25"/>
        <v>0.5887907107312418</v>
      </c>
      <c r="E149" s="36">
        <v>15</v>
      </c>
      <c r="F149" s="36">
        <v>15</v>
      </c>
      <c r="G149" s="55">
        <f t="shared" si="26"/>
        <v>0.2679491924677609</v>
      </c>
      <c r="H149" s="36">
        <f t="shared" si="34"/>
        <v>70</v>
      </c>
      <c r="I149" s="56">
        <f t="shared" si="27"/>
        <v>2.556</v>
      </c>
      <c r="J149" s="56">
        <f t="shared" si="28"/>
        <v>0.3986626192802494</v>
      </c>
      <c r="K149" s="56">
        <f t="shared" si="29"/>
        <v>0.3986626192802494</v>
      </c>
      <c r="L149" s="56">
        <f t="shared" si="35"/>
        <v>0.0033499434684374396</v>
      </c>
      <c r="M149" s="57">
        <f t="shared" si="30"/>
        <v>0.04125359624006452</v>
      </c>
      <c r="N149" s="57">
        <f t="shared" si="31"/>
        <v>0.1542767249067484</v>
      </c>
      <c r="O149" s="58">
        <f t="shared" si="32"/>
        <v>185.76988322737301</v>
      </c>
      <c r="P149" s="59" t="str">
        <f t="shared" si="33"/>
        <v>Good</v>
      </c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</row>
    <row r="150" spans="1:50" ht="14.25">
      <c r="A150" s="53">
        <v>1430</v>
      </c>
      <c r="B150" s="36">
        <v>0.0018</v>
      </c>
      <c r="C150" s="54">
        <f t="shared" si="24"/>
        <v>3.164220952813951</v>
      </c>
      <c r="D150" s="54">
        <f t="shared" si="25"/>
        <v>0.5887907107312418</v>
      </c>
      <c r="E150" s="36">
        <v>15</v>
      </c>
      <c r="F150" s="36">
        <v>15</v>
      </c>
      <c r="G150" s="55">
        <f t="shared" si="26"/>
        <v>0.2679491924677609</v>
      </c>
      <c r="H150" s="36">
        <f t="shared" si="34"/>
        <v>70</v>
      </c>
      <c r="I150" s="56">
        <f t="shared" si="27"/>
        <v>2.574</v>
      </c>
      <c r="J150" s="56">
        <f t="shared" si="28"/>
        <v>0.3986918400545578</v>
      </c>
      <c r="K150" s="56">
        <f t="shared" si="29"/>
        <v>0.3986918400545578</v>
      </c>
      <c r="L150" s="56">
        <f t="shared" si="35"/>
        <v>0.003306878305627443</v>
      </c>
      <c r="M150" s="57">
        <f t="shared" si="30"/>
        <v>0.04125217556104512</v>
      </c>
      <c r="N150" s="57">
        <f t="shared" si="31"/>
        <v>0.15427141197099897</v>
      </c>
      <c r="O150" s="58">
        <f t="shared" si="32"/>
        <v>185.7634857396485</v>
      </c>
      <c r="P150" s="59" t="str">
        <f t="shared" si="33"/>
        <v>Good</v>
      </c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</row>
    <row r="151" spans="1:50" ht="14.25">
      <c r="A151" s="53">
        <v>1440</v>
      </c>
      <c r="B151" s="36">
        <v>0.0018</v>
      </c>
      <c r="C151" s="54">
        <f>(1-2.71828281828^(-2*D151*G151*A151/H151))/(2*D151*G151)</f>
        <v>3.1644426422048677</v>
      </c>
      <c r="D151" s="54">
        <f>(1-SIN(E151*3.141592654/180))/(1+SIN(E151*3.14159254/180))</f>
        <v>0.5887907107312418</v>
      </c>
      <c r="E151" s="36">
        <v>15</v>
      </c>
      <c r="F151" s="36">
        <v>15</v>
      </c>
      <c r="G151" s="55">
        <f>TAN((F151/180)*3.141592654)</f>
        <v>0.2679491924677609</v>
      </c>
      <c r="H151" s="36">
        <f t="shared" si="34"/>
        <v>70</v>
      </c>
      <c r="I151" s="56">
        <f>A151*B151</f>
        <v>2.592</v>
      </c>
      <c r="J151" s="56">
        <f>B151*C151*H151</f>
        <v>0.3987197729178133</v>
      </c>
      <c r="K151" s="56">
        <f t="shared" si="29"/>
        <v>0.3987197729178133</v>
      </c>
      <c r="L151" s="56">
        <f>2*$G$3*$F$3*0.4*1000*(1+IF(A151&lt;150,0.5,IF(A151&lt;650,0.65-0.001*A151,0)))/(($G$3*175+($G$3-1)*100+50+2*A151*TAN(45*3.141592654/180))*(20+2*A151*TAN(45*3.141592654/180)))</f>
        <v>0.0032646398681788966</v>
      </c>
      <c r="M151" s="57">
        <f>2*VLOOKUP($D$3,$U$6:$X$9,3)*(K151+L151)*($B$3/20-$C$3/20)^4/(2100000*($C$3/10)^3/12+0.061*VLOOKUP($E$3,$Z$7:$AA$8,2)*($B$3/20-$C$3/20)^3)</f>
        <v>0.041250707556220324</v>
      </c>
      <c r="N151" s="57">
        <f>M151/($B$3/10)*100</f>
        <v>0.1542659220501882</v>
      </c>
      <c r="O151" s="58">
        <f>2*(K151+L151)*(VLOOKUP($D$3,$U$6:$X$9,2)*($B$3/20-$C$3/20)^2*2100000*($C$3/10)^3/12+VLOOKUP($D$3,$U$6:$X$9,4)*VLOOKUP($E$3,$Z$7:$AA$8,2)*($B$3/20-$C$3/20)^5)/(1.5*($C$3/10)^2/6*(2100000*($C$3/10)^3/12+0.061*VLOOKUP($E$3,$Z$7:$AA$8,2)*($B$3/20-$C$3/20)^3))</f>
        <v>185.7568751381559</v>
      </c>
      <c r="P151" s="59" t="str">
        <f t="shared" si="33"/>
        <v>Good</v>
      </c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</row>
    <row r="152" spans="1:50" ht="14.25">
      <c r="A152" s="53">
        <v>1450</v>
      </c>
      <c r="B152" s="36">
        <v>0.0018</v>
      </c>
      <c r="C152" s="54">
        <f>(1-2.71828281828^(-2*D152*G152*A152/H152))/(2*D152*G152)</f>
        <v>3.1646545605947187</v>
      </c>
      <c r="D152" s="54">
        <f>(1-SIN(E152*3.141592654/180))/(1+SIN(E152*3.14159254/180))</f>
        <v>0.5887907107312418</v>
      </c>
      <c r="E152" s="36">
        <v>15</v>
      </c>
      <c r="F152" s="36">
        <v>15</v>
      </c>
      <c r="G152" s="55">
        <f>TAN((F152/180)*3.141592654)</f>
        <v>0.2679491924677609</v>
      </c>
      <c r="H152" s="36">
        <f>VLOOKUP($B$3,$Q$7:$S$47,3)</f>
        <v>70</v>
      </c>
      <c r="I152" s="56">
        <f>A152*B152</f>
        <v>2.61</v>
      </c>
      <c r="J152" s="56">
        <f>B152*C152*H152</f>
        <v>0.39874647463493457</v>
      </c>
      <c r="K152" s="56">
        <f t="shared" si="29"/>
        <v>0.39874647463493457</v>
      </c>
      <c r="L152" s="56">
        <f>2*$G$3*$F$3*0.4*1000*(1+IF(A152&lt;150,0.5,IF(A152&lt;650,0.65-0.001*A152,0)))/(($G$3*175+($G$3-1)*100+50+2*A152*TAN(45*3.141592654/180))*(20+2*A152*TAN(45*3.141592654/180)))</f>
        <v>0.003223207089835166</v>
      </c>
      <c r="M152" s="57">
        <f>2*VLOOKUP($D$3,$U$6:$X$9,3)*(K152+L152)*($B$3/20-$C$3/20)^4/(2100000*($C$3/10)^3/12+0.061*VLOOKUP($E$3,$Z$7:$AA$8,2)*($B$3/20-$C$3/20)^3)</f>
        <v>0.041249195888903994</v>
      </c>
      <c r="N152" s="57">
        <f>M152/($B$3/10)*100</f>
        <v>0.1542602688440688</v>
      </c>
      <c r="O152" s="58">
        <f>2*(K152+L152)*(VLOOKUP($D$3,$U$6:$X$9,2)*($B$3/20-$C$3/20)^2*2100000*($C$3/10)^3/12+VLOOKUP($D$3,$U$6:$X$9,4)*VLOOKUP($E$3,$Z$7:$AA$8,2)*($B$3/20-$C$3/20)^5)/(1.5*($C$3/10)^2/6*(2100000*($C$3/10)^3/12+0.061*VLOOKUP($E$3,$Z$7:$AA$8,2)*($B$3/20-$C$3/20)^3))</f>
        <v>185.75006791923616</v>
      </c>
      <c r="P152" s="59" t="str">
        <f t="shared" si="33"/>
        <v>Good</v>
      </c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</row>
    <row r="153" spans="1:50" ht="45">
      <c r="A153" s="28"/>
      <c r="B153" s="28"/>
      <c r="C153" s="28"/>
      <c r="D153" s="28"/>
      <c r="E153" s="62" t="s">
        <v>59</v>
      </c>
      <c r="F153" s="62" t="s">
        <v>59</v>
      </c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</row>
    <row r="154" spans="1:36" ht="14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</row>
    <row r="155" spans="1:36" ht="14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</row>
    <row r="156" spans="1:36" ht="14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2004-04-15T06:12:37Z</dcterms:created>
  <dcterms:modified xsi:type="dcterms:W3CDTF">2004-04-15T06:12:43Z</dcterms:modified>
  <cp:category/>
  <cp:version/>
  <cp:contentType/>
  <cp:contentStatus/>
</cp:coreProperties>
</file>